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Z:\実務\労働保険\年度更新・運営状況報告関係\事業所\2022\"/>
    </mc:Choice>
  </mc:AlternateContent>
  <xr:revisionPtr revIDLastSave="0" documentId="13_ncr:1_{EA970A33-2DDB-43D1-9BC0-D552FC197F3D}" xr6:coauthVersionLast="47" xr6:coauthVersionMax="47" xr10:uidLastSave="{00000000-0000-0000-0000-000000000000}"/>
  <bookViews>
    <workbookView xWindow="-120" yWindow="-120" windowWidth="20730" windowHeight="11160" tabRatio="789" xr2:uid="{00000000-000D-0000-FFFF-FFFF00000000}"/>
  </bookViews>
  <sheets>
    <sheet name="報告書（事業主控）" sheetId="1" r:id="rId1"/>
    <sheet name="報告書（提出用）" sheetId="2" r:id="rId2"/>
    <sheet name="記入見本" sheetId="11"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OFFSET(記入見本!$A$1,0,0,記入見本!$AL$9*40,46)</definedName>
    <definedName name="_xlnm.Print_Area" localSheetId="3">保険料計算シート!$A$1:$A$31</definedName>
    <definedName name="_xlnm.Print_Area" localSheetId="0">'報告書（事業主控）'!$A$1:$AU$328</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6" i="2" l="1"/>
  <c r="AH19" i="1"/>
  <c r="AH17" i="1"/>
  <c r="AD27" i="11"/>
  <c r="Z27" i="11"/>
  <c r="V27" i="11"/>
  <c r="AN26" i="11"/>
  <c r="AH25" i="11"/>
  <c r="AN25" i="11" s="1"/>
  <c r="AH23" i="11"/>
  <c r="AN23" i="11" s="1"/>
  <c r="AN21" i="11"/>
  <c r="AH21" i="11"/>
  <c r="AH19" i="11"/>
  <c r="AN19" i="11" s="1"/>
  <c r="AN17" i="11"/>
  <c r="AH17" i="11"/>
  <c r="AV322" i="1" l="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L323" i="1" l="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57" i="1"/>
  <c r="AL151" i="1"/>
  <c r="BA322" i="1" l="1"/>
  <c r="BA320" i="1"/>
  <c r="BA318" i="1"/>
  <c r="BA316" i="1"/>
  <c r="BA314" i="1"/>
  <c r="BA312" i="1"/>
  <c r="BA310" i="1"/>
  <c r="BA308" i="1"/>
  <c r="BA306" i="1"/>
  <c r="BA281" i="1"/>
  <c r="BA279" i="1"/>
  <c r="BA277" i="1"/>
  <c r="BA275" i="1"/>
  <c r="BA273" i="1"/>
  <c r="BA271" i="1"/>
  <c r="BA269" i="1"/>
  <c r="BA267" i="1"/>
  <c r="BA265" i="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283" i="1" l="1"/>
  <c r="BA119" i="1"/>
  <c r="BA201" i="1"/>
  <c r="BA160" i="1"/>
  <c r="BA324" i="1"/>
  <c r="BA242"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AD325" i="2"/>
  <c r="Z79" i="2"/>
  <c r="AD79" i="2"/>
  <c r="Z120" i="2"/>
  <c r="Z161" i="2"/>
  <c r="Z202" i="2"/>
  <c r="Z243" i="2"/>
  <c r="Z284" i="2"/>
  <c r="AD27" i="2"/>
  <c r="Z27" i="2"/>
  <c r="S52" i="10"/>
  <c r="S51" i="10"/>
  <c r="BH17" i="1"/>
  <c r="BH18" i="1" l="1"/>
  <c r="BH19" i="1" s="1"/>
  <c r="BH20" i="1" s="1"/>
  <c r="BH21" i="1" s="1"/>
  <c r="BH22" i="1" s="1"/>
  <c r="BH23" i="1" s="1"/>
  <c r="BH24" i="1" s="1"/>
  <c r="BH25" i="1" s="1"/>
  <c r="BH26" i="1" s="1"/>
  <c r="BH27" i="1" s="1"/>
  <c r="BH28" i="1" s="1"/>
  <c r="AX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BI18" i="1"/>
  <c r="BI19"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W10" i="2"/>
  <c r="W136" i="2" s="1"/>
  <c r="V10" i="2"/>
  <c r="U10" i="2"/>
  <c r="T10" i="2"/>
  <c r="S10" i="2"/>
  <c r="R10" i="2"/>
  <c r="Q10" i="2"/>
  <c r="P10" i="2"/>
  <c r="O10" i="2"/>
  <c r="N10" i="2"/>
  <c r="M10" i="2"/>
  <c r="L10" i="2"/>
  <c r="K10" i="2"/>
  <c r="J10" i="2"/>
  <c r="J177" i="2" s="1"/>
  <c r="AP9" i="2"/>
  <c r="J315" i="8"/>
  <c r="J312" i="8"/>
  <c r="J307" i="8"/>
  <c r="J290" i="8"/>
  <c r="J289" i="8"/>
  <c r="J286" i="8"/>
  <c r="C285" i="8"/>
  <c r="J284" i="8"/>
  <c r="J275" i="8"/>
  <c r="J261" i="8"/>
  <c r="J254" i="8"/>
  <c r="J252" i="8"/>
  <c r="J240" i="8"/>
  <c r="J230" i="8"/>
  <c r="J226" i="8"/>
  <c r="J223" i="8"/>
  <c r="J215" i="8"/>
  <c r="J207" i="8"/>
  <c r="J205" i="8"/>
  <c r="C204" i="8"/>
  <c r="J201" i="8"/>
  <c r="J195" i="8"/>
  <c r="J193" i="8"/>
  <c r="J191" i="8"/>
  <c r="J182" i="8"/>
  <c r="J180" i="8"/>
  <c r="J173" i="8"/>
  <c r="J169" i="8"/>
  <c r="J166" i="8"/>
  <c r="J165" i="8"/>
  <c r="I162" i="8"/>
  <c r="J139" i="8"/>
  <c r="J135" i="8"/>
  <c r="J127" i="8"/>
  <c r="J125" i="8"/>
  <c r="J123" i="8"/>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8" i="1"/>
  <c r="AY17" i="1"/>
  <c r="AH16" i="1"/>
  <c r="AH16" i="2" s="1"/>
  <c r="J164" i="8"/>
  <c r="C293" i="8"/>
  <c r="C309" i="8"/>
  <c r="AD326" i="2"/>
  <c r="C182" i="8"/>
  <c r="C212" i="8"/>
  <c r="C256" i="8"/>
  <c r="C282" i="8"/>
  <c r="J147" i="8"/>
  <c r="C213" i="8"/>
  <c r="C134" i="8"/>
  <c r="C113" i="8"/>
  <c r="C86" i="8"/>
  <c r="AL192" i="2"/>
  <c r="AL194" i="2"/>
  <c r="AL225" i="2"/>
  <c r="AL233" i="2"/>
  <c r="AL313" i="2"/>
  <c r="AL151" i="2"/>
  <c r="AL184" i="2"/>
  <c r="C266" i="8"/>
  <c r="J227" i="8"/>
  <c r="I205" i="8"/>
  <c r="AL188" i="2"/>
  <c r="AL153" i="2"/>
  <c r="BI22" i="1"/>
  <c r="J224" i="8" l="1"/>
  <c r="AZ118" i="1"/>
  <c r="BL118" i="1" s="1"/>
  <c r="BM118" i="1" s="1"/>
  <c r="R54" i="2"/>
  <c r="N300" i="2"/>
  <c r="J95" i="2"/>
  <c r="AZ229" i="1"/>
  <c r="AY147" i="1"/>
  <c r="BB147" i="1" s="1"/>
  <c r="AN147" i="1"/>
  <c r="AN147" i="2" s="1"/>
  <c r="AY151" i="1"/>
  <c r="BB151" i="1" s="1"/>
  <c r="AN151" i="1"/>
  <c r="AY157" i="1"/>
  <c r="BB157" i="1" s="1"/>
  <c r="AN157" i="1"/>
  <c r="AY225" i="1"/>
  <c r="BB225" i="1" s="1"/>
  <c r="AN225" i="1"/>
  <c r="AY155" i="1"/>
  <c r="AN155" i="1"/>
  <c r="AY184" i="1"/>
  <c r="BB184" i="1" s="1"/>
  <c r="AN184" i="1"/>
  <c r="AY188" i="1"/>
  <c r="BB188" i="1" s="1"/>
  <c r="AN188" i="1"/>
  <c r="AN188" i="2" s="1"/>
  <c r="AY198" i="1"/>
  <c r="BB198" i="1" s="1"/>
  <c r="AN198" i="1"/>
  <c r="AY233" i="1"/>
  <c r="AN233" i="1"/>
  <c r="AN239" i="1"/>
  <c r="AY266" i="1"/>
  <c r="BB266" i="1" s="1"/>
  <c r="AN266" i="1"/>
  <c r="AY274" i="1"/>
  <c r="BB274" i="1" s="1"/>
  <c r="AN274" i="1"/>
  <c r="AY278" i="1"/>
  <c r="BB278" i="1" s="1"/>
  <c r="AN278" i="1"/>
  <c r="AZ313" i="1"/>
  <c r="AN313" i="1"/>
  <c r="AY317" i="1"/>
  <c r="BB317" i="1" s="1"/>
  <c r="AN317" i="1"/>
  <c r="AY145" i="1"/>
  <c r="AN145" i="1"/>
  <c r="AY153" i="1"/>
  <c r="BB153" i="1" s="1"/>
  <c r="AN153" i="1"/>
  <c r="AY196" i="1"/>
  <c r="AN196" i="1"/>
  <c r="AY227" i="1"/>
  <c r="AN227" i="1"/>
  <c r="AY237" i="1"/>
  <c r="AN237" i="1"/>
  <c r="AY321" i="1"/>
  <c r="BB321" i="1" s="1"/>
  <c r="AN321" i="1"/>
  <c r="AN321" i="2" s="1"/>
  <c r="I148" i="8"/>
  <c r="I150" i="8"/>
  <c r="I294" i="8"/>
  <c r="AZ186" i="1"/>
  <c r="AN186" i="1"/>
  <c r="AY190" i="1"/>
  <c r="AZ194" i="1"/>
  <c r="AN194" i="1"/>
  <c r="AZ231" i="1"/>
  <c r="AY235" i="1"/>
  <c r="AY272" i="1"/>
  <c r="AY276" i="1"/>
  <c r="AN276" i="1"/>
  <c r="AZ280" i="1"/>
  <c r="AN280" i="1"/>
  <c r="AN280" i="2" s="1"/>
  <c r="AZ311" i="1"/>
  <c r="AN311" i="1"/>
  <c r="AY319" i="1"/>
  <c r="AY143" i="1"/>
  <c r="BB143" i="1" s="1"/>
  <c r="AN143" i="1"/>
  <c r="AN143" i="2" s="1"/>
  <c r="AZ73" i="1"/>
  <c r="BL73" i="1" s="1"/>
  <c r="R113" i="8"/>
  <c r="I314" i="8"/>
  <c r="I218" i="8"/>
  <c r="AZ235" i="1"/>
  <c r="AZ237" i="1"/>
  <c r="BL237" i="1" s="1"/>
  <c r="BM237" i="1" s="1"/>
  <c r="AZ239" i="1"/>
  <c r="AZ323" i="1"/>
  <c r="BL323" i="1" s="1"/>
  <c r="BM323" i="1" s="1"/>
  <c r="R95" i="2"/>
  <c r="N259" i="2"/>
  <c r="V136" i="2"/>
  <c r="N95" i="2"/>
  <c r="R259" i="2"/>
  <c r="AZ110" i="1"/>
  <c r="BL110" i="1" s="1"/>
  <c r="BM110" i="1" s="1"/>
  <c r="AZ196" i="1"/>
  <c r="AZ241" i="1"/>
  <c r="BL241" i="1" s="1"/>
  <c r="BM241" i="1" s="1"/>
  <c r="AZ272" i="1"/>
  <c r="AZ319" i="1"/>
  <c r="AZ321" i="1"/>
  <c r="R182" i="8"/>
  <c r="I188" i="8"/>
  <c r="I187" i="8"/>
  <c r="I125" i="8"/>
  <c r="AZ317" i="1"/>
  <c r="AZ227" i="1"/>
  <c r="AZ200" i="1"/>
  <c r="BL200" i="1" s="1"/>
  <c r="BM200" i="1" s="1"/>
  <c r="AZ188" i="1"/>
  <c r="AZ151" i="1"/>
  <c r="AZ149" i="1"/>
  <c r="AZ143" i="1"/>
  <c r="AZ116" i="1"/>
  <c r="BL116" i="1" s="1"/>
  <c r="BM116" i="1" s="1"/>
  <c r="AZ112" i="1"/>
  <c r="BL112" i="1" s="1"/>
  <c r="AZ108" i="1"/>
  <c r="BL108" i="1" s="1"/>
  <c r="AZ104" i="1"/>
  <c r="AZ65" i="1"/>
  <c r="BL65" i="1" s="1"/>
  <c r="C298" i="8"/>
  <c r="C292" i="8"/>
  <c r="C294" i="8"/>
  <c r="C284" i="8"/>
  <c r="R284" i="8" s="1"/>
  <c r="J281" i="8"/>
  <c r="C279" i="8"/>
  <c r="C271" i="8"/>
  <c r="C267" i="8"/>
  <c r="C265" i="8"/>
  <c r="C255" i="8"/>
  <c r="C257" i="8"/>
  <c r="C254" i="8"/>
  <c r="R254" i="8" s="1"/>
  <c r="C221" i="8"/>
  <c r="C211" i="8"/>
  <c r="C214" i="8"/>
  <c r="C208" i="8"/>
  <c r="C209" i="8"/>
  <c r="C190" i="8"/>
  <c r="I184" i="8"/>
  <c r="C156" i="8"/>
  <c r="C155" i="8"/>
  <c r="C147" i="8"/>
  <c r="R147" i="8" s="1"/>
  <c r="C137" i="8"/>
  <c r="C138" i="8"/>
  <c r="J133" i="8"/>
  <c r="C130" i="8"/>
  <c r="C129" i="8"/>
  <c r="C131" i="8"/>
  <c r="C118" i="8"/>
  <c r="BB323" i="1"/>
  <c r="C110" i="8"/>
  <c r="AZ309" i="1"/>
  <c r="AZ307" i="1"/>
  <c r="AZ315" i="1"/>
  <c r="AZ266" i="1"/>
  <c r="AZ274" i="1"/>
  <c r="AZ282" i="1"/>
  <c r="BL282" i="1" s="1"/>
  <c r="BM282" i="1" s="1"/>
  <c r="AZ270" i="1"/>
  <c r="AZ278" i="1"/>
  <c r="BB276" i="1"/>
  <c r="BB282" i="1"/>
  <c r="AZ268" i="1"/>
  <c r="AZ276" i="1"/>
  <c r="BB233" i="1"/>
  <c r="BB241" i="1"/>
  <c r="AZ225" i="1"/>
  <c r="BB227" i="1"/>
  <c r="AZ233" i="1"/>
  <c r="BL233" i="1" s="1"/>
  <c r="BM233" i="1" s="1"/>
  <c r="BB237" i="1"/>
  <c r="AZ190" i="1"/>
  <c r="C89" i="8"/>
  <c r="AZ198" i="1"/>
  <c r="BB200" i="1"/>
  <c r="AZ184" i="1"/>
  <c r="AZ192" i="1"/>
  <c r="BB196" i="1"/>
  <c r="AZ145" i="1"/>
  <c r="AZ153" i="1"/>
  <c r="AZ155" i="1"/>
  <c r="BL155" i="1" s="1"/>
  <c r="BM155" i="1" s="1"/>
  <c r="AZ157" i="1"/>
  <c r="AH159" i="2"/>
  <c r="BB155" i="1"/>
  <c r="BB159" i="1"/>
  <c r="AZ147" i="1"/>
  <c r="AZ159" i="1"/>
  <c r="BL159" i="1" s="1"/>
  <c r="BM159" i="1" s="1"/>
  <c r="AZ114" i="1"/>
  <c r="BL114" i="1" s="1"/>
  <c r="BM114" i="1" s="1"/>
  <c r="AZ106" i="1"/>
  <c r="C64" i="8"/>
  <c r="AZ102" i="1"/>
  <c r="C311" i="8"/>
  <c r="AZ69" i="1"/>
  <c r="BL69" i="1" s="1"/>
  <c r="AZ23" i="1"/>
  <c r="AZ21" i="1"/>
  <c r="AZ17" i="1"/>
  <c r="AZ19" i="1"/>
  <c r="AZ61" i="1"/>
  <c r="AZ67" i="1"/>
  <c r="BL67" i="1" s="1"/>
  <c r="AZ77" i="1"/>
  <c r="AZ75" i="1"/>
  <c r="AZ71" i="1"/>
  <c r="AZ63" i="1"/>
  <c r="BL63" i="1" s="1"/>
  <c r="I92" i="8"/>
  <c r="AY309" i="1"/>
  <c r="AY307" i="1"/>
  <c r="C73" i="8"/>
  <c r="AY106" i="1"/>
  <c r="AY102" i="1"/>
  <c r="AY21" i="1"/>
  <c r="AY23" i="1"/>
  <c r="AY25" i="1"/>
  <c r="J120" i="8"/>
  <c r="AH189" i="2"/>
  <c r="I169" i="8"/>
  <c r="I174" i="8"/>
  <c r="I158" i="8"/>
  <c r="I299" i="8"/>
  <c r="I72" i="8"/>
  <c r="I182" i="8"/>
  <c r="I185" i="8"/>
  <c r="AH227" i="2"/>
  <c r="I122" i="8"/>
  <c r="C87" i="8"/>
  <c r="I283" i="8"/>
  <c r="I190" i="8"/>
  <c r="I183" i="8"/>
  <c r="C88" i="8"/>
  <c r="AY229" i="1"/>
  <c r="AH229" i="2"/>
  <c r="C132" i="8"/>
  <c r="C136" i="8"/>
  <c r="I151" i="8"/>
  <c r="J208" i="8"/>
  <c r="J210" i="8"/>
  <c r="J211" i="8"/>
  <c r="J213" i="8"/>
  <c r="R213" i="8" s="1"/>
  <c r="C222" i="8"/>
  <c r="C223" i="8"/>
  <c r="R223" i="8" s="1"/>
  <c r="J264" i="8"/>
  <c r="J266" i="8"/>
  <c r="R266" i="8" s="1"/>
  <c r="C140" i="8"/>
  <c r="C69" i="8"/>
  <c r="J86" i="8"/>
  <c r="R86" i="8" s="1"/>
  <c r="C98" i="8"/>
  <c r="I119" i="8"/>
  <c r="I152" i="8"/>
  <c r="C191" i="8"/>
  <c r="R191" i="8" s="1"/>
  <c r="I200" i="8"/>
  <c r="C272" i="8"/>
  <c r="J310" i="8"/>
  <c r="I312" i="8"/>
  <c r="C164" i="8"/>
  <c r="R164" i="8" s="1"/>
  <c r="I149" i="8"/>
  <c r="AX62" i="1"/>
  <c r="H56" i="8" s="1"/>
  <c r="I62" i="8"/>
  <c r="AY75" i="1"/>
  <c r="AY192" i="1"/>
  <c r="I101" i="8"/>
  <c r="AY268" i="1"/>
  <c r="H202" i="8"/>
  <c r="H207" i="8"/>
  <c r="H217" i="8"/>
  <c r="H256" i="8"/>
  <c r="H258" i="8"/>
  <c r="H260" i="8"/>
  <c r="H278" i="8"/>
  <c r="H281" i="8"/>
  <c r="H310" i="8"/>
  <c r="AH238" i="2"/>
  <c r="AX68" i="1"/>
  <c r="G59" i="8" s="1"/>
  <c r="C70" i="8"/>
  <c r="I76" i="8"/>
  <c r="AY149" i="1"/>
  <c r="AX228" i="1"/>
  <c r="H93" i="8" s="1"/>
  <c r="H141" i="8"/>
  <c r="H161" i="8"/>
  <c r="I196" i="8"/>
  <c r="H200" i="8"/>
  <c r="I203" i="8"/>
  <c r="I207" i="8"/>
  <c r="H253" i="8"/>
  <c r="H262" i="8"/>
  <c r="H273" i="8"/>
  <c r="H297" i="8"/>
  <c r="C304" i="8"/>
  <c r="C258" i="8"/>
  <c r="I220" i="8"/>
  <c r="C116" i="8"/>
  <c r="C123" i="8"/>
  <c r="R123" i="8" s="1"/>
  <c r="J222" i="8"/>
  <c r="AH119" i="1"/>
  <c r="V119" i="1" s="1"/>
  <c r="AH160" i="1"/>
  <c r="V160" i="1" s="1"/>
  <c r="C79" i="8"/>
  <c r="AX197" i="1"/>
  <c r="H89" i="8" s="1"/>
  <c r="AY280" i="1"/>
  <c r="AX308" i="1"/>
  <c r="H110" i="8" s="1"/>
  <c r="I111" i="8"/>
  <c r="AY311" i="1"/>
  <c r="H118" i="8"/>
  <c r="H137" i="8"/>
  <c r="H138" i="8"/>
  <c r="C168" i="8"/>
  <c r="I176" i="8"/>
  <c r="H190" i="8"/>
  <c r="H214" i="8"/>
  <c r="H215" i="8"/>
  <c r="G231" i="8"/>
  <c r="C232" i="8"/>
  <c r="I235" i="8"/>
  <c r="I236" i="8"/>
  <c r="I246" i="8"/>
  <c r="H269" i="8"/>
  <c r="H284" i="8"/>
  <c r="H288" i="8"/>
  <c r="H292" i="8"/>
  <c r="AX70" i="1"/>
  <c r="G60" i="8" s="1"/>
  <c r="AX230" i="1"/>
  <c r="H94" i="8" s="1"/>
  <c r="AY315" i="1"/>
  <c r="C127" i="8"/>
  <c r="R127" i="8" s="1"/>
  <c r="C128" i="8"/>
  <c r="C135" i="8"/>
  <c r="R135" i="8" s="1"/>
  <c r="C196" i="8"/>
  <c r="H203" i="8"/>
  <c r="H218" i="8"/>
  <c r="C239" i="8"/>
  <c r="H243" i="8"/>
  <c r="H255" i="8"/>
  <c r="H257" i="8"/>
  <c r="H259" i="8"/>
  <c r="H263" i="8"/>
  <c r="H274" i="8"/>
  <c r="H280" i="8"/>
  <c r="H305" i="8"/>
  <c r="C280" i="8"/>
  <c r="AH231" i="2"/>
  <c r="AY231" i="1"/>
  <c r="AY313" i="1"/>
  <c r="H134" i="8"/>
  <c r="H142" i="8"/>
  <c r="C148" i="8"/>
  <c r="C192" i="8"/>
  <c r="H201" i="8"/>
  <c r="H226" i="8"/>
  <c r="H233" i="8"/>
  <c r="H242" i="8"/>
  <c r="H250" i="8"/>
  <c r="H251" i="8"/>
  <c r="H254" i="8"/>
  <c r="H293" i="8"/>
  <c r="H294" i="8"/>
  <c r="H296" i="8"/>
  <c r="C300" i="8"/>
  <c r="G314" i="8"/>
  <c r="L314" i="8" s="1"/>
  <c r="I112" i="8"/>
  <c r="J146" i="8"/>
  <c r="AH282" i="2"/>
  <c r="AH152" i="2"/>
  <c r="J110" i="8"/>
  <c r="C161" i="8"/>
  <c r="C59" i="8"/>
  <c r="R59" i="8" s="1"/>
  <c r="C273" i="8"/>
  <c r="AH158" i="2"/>
  <c r="J167" i="8"/>
  <c r="C274" i="8"/>
  <c r="C263" i="8"/>
  <c r="C238" i="8"/>
  <c r="J98" i="8"/>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H129" i="8"/>
  <c r="H130" i="8"/>
  <c r="H157" i="8"/>
  <c r="I167" i="8"/>
  <c r="I170" i="8"/>
  <c r="I171" i="8"/>
  <c r="H208" i="8"/>
  <c r="H209" i="8"/>
  <c r="H210" i="8"/>
  <c r="H211" i="8"/>
  <c r="H213" i="8"/>
  <c r="C219" i="8"/>
  <c r="C220" i="8"/>
  <c r="H230" i="8"/>
  <c r="H261" i="8"/>
  <c r="H264" i="8"/>
  <c r="H265" i="8"/>
  <c r="H266" i="8"/>
  <c r="H267" i="8"/>
  <c r="H268" i="8"/>
  <c r="H271" i="8"/>
  <c r="H279" i="8"/>
  <c r="H282" i="8"/>
  <c r="H285" i="8"/>
  <c r="H287" i="8"/>
  <c r="H290" i="8"/>
  <c r="H298" i="8"/>
  <c r="H302" i="8"/>
  <c r="H306" i="8"/>
  <c r="H313" i="8"/>
  <c r="H309" i="8"/>
  <c r="H307" i="8"/>
  <c r="AY61" i="1"/>
  <c r="C56" i="8"/>
  <c r="J148" i="8"/>
  <c r="I198" i="8"/>
  <c r="I126" i="8"/>
  <c r="I238" i="8"/>
  <c r="I172" i="8"/>
  <c r="C203" i="8"/>
  <c r="I165" i="8"/>
  <c r="AH308" i="2"/>
  <c r="C201" i="8"/>
  <c r="R201" i="8" s="1"/>
  <c r="I173" i="8"/>
  <c r="C307" i="8"/>
  <c r="R307" i="8" s="1"/>
  <c r="I247" i="8"/>
  <c r="I180" i="8"/>
  <c r="I95" i="8"/>
  <c r="C231" i="8"/>
  <c r="C202" i="8"/>
  <c r="C142" i="8"/>
  <c r="I70" i="8"/>
  <c r="I157" i="8"/>
  <c r="J55" i="8"/>
  <c r="AH78" i="1"/>
  <c r="V78" i="1" s="1"/>
  <c r="I81" i="8"/>
  <c r="AH201" i="1"/>
  <c r="V201" i="1" s="1"/>
  <c r="J91" i="8"/>
  <c r="AH242" i="1"/>
  <c r="V242" i="1" s="1"/>
  <c r="J109" i="8"/>
  <c r="AH324" i="1"/>
  <c r="V324" i="1" s="1"/>
  <c r="C226" i="8"/>
  <c r="R226" i="8" s="1"/>
  <c r="J314" i="8"/>
  <c r="C262" i="8"/>
  <c r="I202" i="8"/>
  <c r="I75" i="8"/>
  <c r="J225" i="8"/>
  <c r="J186" i="8"/>
  <c r="C94" i="8"/>
  <c r="C313" i="8"/>
  <c r="C253" i="8"/>
  <c r="I71" i="8"/>
  <c r="I308" i="8"/>
  <c r="C230" i="8"/>
  <c r="R230" i="8" s="1"/>
  <c r="C207" i="8"/>
  <c r="R207" i="8" s="1"/>
  <c r="N207" i="8" s="1"/>
  <c r="C200" i="8"/>
  <c r="C141" i="8"/>
  <c r="I117" i="8"/>
  <c r="I51" i="8"/>
  <c r="AY19" i="1"/>
  <c r="AH265" i="2"/>
  <c r="AH283" i="1"/>
  <c r="V283" i="1" s="1"/>
  <c r="J313" i="8"/>
  <c r="U177" i="2"/>
  <c r="J54" i="2"/>
  <c r="V259" i="2"/>
  <c r="N177" i="2"/>
  <c r="V54" i="2"/>
  <c r="V95" i="2"/>
  <c r="N136" i="2"/>
  <c r="V218" i="2"/>
  <c r="R177" i="2"/>
  <c r="V300" i="2"/>
  <c r="R218" i="2"/>
  <c r="R136" i="2"/>
  <c r="N218" i="2"/>
  <c r="N54" i="2"/>
  <c r="V177" i="2"/>
  <c r="R300" i="2"/>
  <c r="E68" i="10"/>
  <c r="I15" i="10"/>
  <c r="C68" i="10"/>
  <c r="E15" i="10"/>
  <c r="C15" i="10"/>
  <c r="J309" i="8"/>
  <c r="R309" i="8" s="1"/>
  <c r="AH19" i="2"/>
  <c r="C233" i="8"/>
  <c r="J242" i="8"/>
  <c r="C305" i="8"/>
  <c r="I296" i="8"/>
  <c r="J232" i="8"/>
  <c r="I242" i="8"/>
  <c r="J241" i="8"/>
  <c r="I269" i="8"/>
  <c r="J287" i="8"/>
  <c r="I295" i="8"/>
  <c r="C288" i="8"/>
  <c r="C287" i="8"/>
  <c r="C260" i="8"/>
  <c r="C261" i="8"/>
  <c r="R261" i="8" s="1"/>
  <c r="C259" i="8"/>
  <c r="C243" i="8"/>
  <c r="C251" i="8"/>
  <c r="C250" i="8"/>
  <c r="C278" i="8"/>
  <c r="C296" i="8"/>
  <c r="C297" i="8"/>
  <c r="I305" i="8"/>
  <c r="C306" i="8"/>
  <c r="C302" i="8"/>
  <c r="J288" i="8"/>
  <c r="I270" i="8"/>
  <c r="J253" i="8"/>
  <c r="J199" i="8"/>
  <c r="I189" i="8"/>
  <c r="I181" i="8"/>
  <c r="I154" i="8"/>
  <c r="I107" i="8"/>
  <c r="AH183" i="2"/>
  <c r="I61" i="8"/>
  <c r="AH73" i="2"/>
  <c r="AH68" i="2"/>
  <c r="I313" i="8"/>
  <c r="I311" i="8"/>
  <c r="I310" i="8"/>
  <c r="J308" i="8"/>
  <c r="I307" i="8"/>
  <c r="I306" i="8"/>
  <c r="I302" i="8"/>
  <c r="I298" i="8"/>
  <c r="I292" i="8"/>
  <c r="I289" i="8"/>
  <c r="I297" i="8"/>
  <c r="I290" i="8"/>
  <c r="I286" i="8"/>
  <c r="I282" i="8"/>
  <c r="I281" i="8"/>
  <c r="I278" i="8"/>
  <c r="I276" i="8"/>
  <c r="I273" i="8"/>
  <c r="J270" i="8"/>
  <c r="I268" i="8"/>
  <c r="I266" i="8"/>
  <c r="I265" i="8"/>
  <c r="I264" i="8"/>
  <c r="I262" i="8"/>
  <c r="J259" i="8"/>
  <c r="I261" i="8"/>
  <c r="I260" i="8"/>
  <c r="I259" i="8"/>
  <c r="I257" i="8"/>
  <c r="I256" i="8"/>
  <c r="I255" i="8"/>
  <c r="I244" i="8"/>
  <c r="I251" i="8"/>
  <c r="I250" i="8"/>
  <c r="I249" i="8"/>
  <c r="J248" i="8"/>
  <c r="I245" i="8"/>
  <c r="I243" i="8"/>
  <c r="J231" i="8"/>
  <c r="I234" i="8"/>
  <c r="I233" i="8"/>
  <c r="I232" i="8"/>
  <c r="I231" i="8"/>
  <c r="I230" i="8"/>
  <c r="I229" i="8"/>
  <c r="J229" i="8"/>
  <c r="I228" i="8"/>
  <c r="I225" i="8"/>
  <c r="I224" i="8"/>
  <c r="I223" i="8"/>
  <c r="I222" i="8"/>
  <c r="J214" i="8"/>
  <c r="I210" i="8"/>
  <c r="J216" i="8"/>
  <c r="I216" i="8"/>
  <c r="I215" i="8"/>
  <c r="I214" i="8"/>
  <c r="I213" i="8"/>
  <c r="I212" i="8"/>
  <c r="I209" i="8"/>
  <c r="J206" i="8"/>
  <c r="I204" i="8"/>
  <c r="I201" i="8"/>
  <c r="I193" i="8"/>
  <c r="I195" i="8"/>
  <c r="I194" i="8"/>
  <c r="J194" i="8"/>
  <c r="J192" i="8"/>
  <c r="I192" i="8"/>
  <c r="J189" i="8"/>
  <c r="J187" i="8"/>
  <c r="J183" i="8"/>
  <c r="I164" i="8"/>
  <c r="J171" i="8"/>
  <c r="J170" i="8"/>
  <c r="I166" i="8"/>
  <c r="I163" i="8"/>
  <c r="I160" i="8"/>
  <c r="I161" i="8"/>
  <c r="I159" i="8"/>
  <c r="J153" i="8"/>
  <c r="I147" i="8"/>
  <c r="I143" i="8"/>
  <c r="J140" i="8"/>
  <c r="I137" i="8"/>
  <c r="I136" i="8"/>
  <c r="I129" i="8"/>
  <c r="J122" i="8"/>
  <c r="I121" i="8"/>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I153" i="8"/>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H122" i="8"/>
  <c r="C122" i="8"/>
  <c r="C165" i="8"/>
  <c r="R165" i="8" s="1"/>
  <c r="N165" i="8" s="1"/>
  <c r="H165" i="8"/>
  <c r="H167" i="8"/>
  <c r="C167" i="8"/>
  <c r="C169" i="8"/>
  <c r="R169" i="8" s="1"/>
  <c r="N169" i="8" s="1"/>
  <c r="H169" i="8"/>
  <c r="C173" i="8"/>
  <c r="R173" i="8" s="1"/>
  <c r="H173" i="8"/>
  <c r="H175" i="8"/>
  <c r="C175" i="8"/>
  <c r="C177" i="8"/>
  <c r="H177" i="8"/>
  <c r="H179" i="8"/>
  <c r="H182" i="8"/>
  <c r="C184" i="8"/>
  <c r="H184" i="8"/>
  <c r="C186" i="8"/>
  <c r="H186" i="8"/>
  <c r="I211" i="8"/>
  <c r="H221" i="8"/>
  <c r="J237" i="8"/>
  <c r="H272" i="8"/>
  <c r="H277" i="8"/>
  <c r="H303" i="8"/>
  <c r="C303" i="8"/>
  <c r="J132" i="8"/>
  <c r="I304" i="8"/>
  <c r="J94" i="8"/>
  <c r="AH275" i="2"/>
  <c r="AX103" i="1"/>
  <c r="H65" i="8" s="1"/>
  <c r="C65" i="8"/>
  <c r="R65" i="8" s="1"/>
  <c r="AX111" i="1"/>
  <c r="H69" i="8" s="1"/>
  <c r="AX117" i="1"/>
  <c r="H72" i="8" s="1"/>
  <c r="C72" i="8"/>
  <c r="AX150" i="1"/>
  <c r="H77" i="8" s="1"/>
  <c r="AX187" i="1"/>
  <c r="H84" i="8" s="1"/>
  <c r="C84" i="8"/>
  <c r="R84" i="8" s="1"/>
  <c r="J87" i="8"/>
  <c r="AH193" i="2"/>
  <c r="H121" i="8"/>
  <c r="C121" i="8"/>
  <c r="C126" i="8"/>
  <c r="H126" i="8"/>
  <c r="J196" i="8"/>
  <c r="H198" i="8"/>
  <c r="C198" i="8"/>
  <c r="H199" i="8"/>
  <c r="C199" i="8"/>
  <c r="C229" i="8"/>
  <c r="H229" i="8"/>
  <c r="C235" i="8"/>
  <c r="H235" i="8"/>
  <c r="H237" i="8"/>
  <c r="H239" i="8"/>
  <c r="H245" i="8"/>
  <c r="H247" i="8"/>
  <c r="H248" i="8"/>
  <c r="C275" i="8"/>
  <c r="R275" i="8" s="1"/>
  <c r="H275" i="8"/>
  <c r="H283" i="8"/>
  <c r="C85" i="8"/>
  <c r="R85" i="8" s="1"/>
  <c r="J204" i="8"/>
  <c r="R204" i="8" s="1"/>
  <c r="J217" i="8"/>
  <c r="AH62" i="2"/>
  <c r="AH192" i="2"/>
  <c r="AH310" i="2"/>
  <c r="C95" i="8"/>
  <c r="I252" i="8"/>
  <c r="C283" i="8"/>
  <c r="J260" i="8"/>
  <c r="AH146" i="2"/>
  <c r="J75" i="8"/>
  <c r="C76" i="8"/>
  <c r="AX148" i="1"/>
  <c r="H76" i="8" s="1"/>
  <c r="AX318" i="1"/>
  <c r="H115" i="8" s="1"/>
  <c r="C115" i="8"/>
  <c r="AX320" i="1"/>
  <c r="H116" i="8" s="1"/>
  <c r="C120" i="8"/>
  <c r="H120" i="8"/>
  <c r="I139" i="8"/>
  <c r="I141" i="8"/>
  <c r="I145" i="8"/>
  <c r="J151" i="8"/>
  <c r="H160" i="8"/>
  <c r="C162" i="8"/>
  <c r="H162" i="8"/>
  <c r="I191" i="8"/>
  <c r="C195" i="8"/>
  <c r="R195" i="8" s="1"/>
  <c r="H195" i="8"/>
  <c r="H196" i="8"/>
  <c r="C197" i="8"/>
  <c r="H197" i="8"/>
  <c r="J203" i="8"/>
  <c r="H204" i="8"/>
  <c r="J209" i="8"/>
  <c r="C227" i="8"/>
  <c r="R227" i="8" s="1"/>
  <c r="C228" i="8"/>
  <c r="H228" i="8"/>
  <c r="J73" i="8"/>
  <c r="AH142" i="2"/>
  <c r="J77" i="8"/>
  <c r="AX154" i="1"/>
  <c r="H79" i="8" s="1"/>
  <c r="C81" i="8"/>
  <c r="R81" i="8" s="1"/>
  <c r="AX158" i="1"/>
  <c r="H81" i="8" s="1"/>
  <c r="I91" i="8"/>
  <c r="J93" i="8"/>
  <c r="AH228" i="2"/>
  <c r="C102" i="8"/>
  <c r="R102" i="8" s="1"/>
  <c r="AX269" i="1"/>
  <c r="H102" i="8" s="1"/>
  <c r="AX277" i="1"/>
  <c r="H106" i="8" s="1"/>
  <c r="C106" i="8"/>
  <c r="I108" i="8"/>
  <c r="J121" i="8"/>
  <c r="J130" i="8"/>
  <c r="J137" i="8"/>
  <c r="J138" i="8"/>
  <c r="C166" i="8"/>
  <c r="R166" i="8" s="1"/>
  <c r="H166" i="8"/>
  <c r="H168" i="8"/>
  <c r="C170" i="8"/>
  <c r="H170" i="8"/>
  <c r="H171" i="8"/>
  <c r="C172" i="8"/>
  <c r="H174" i="8"/>
  <c r="C174" i="8"/>
  <c r="C176" i="8"/>
  <c r="H176" i="8"/>
  <c r="H178" i="8"/>
  <c r="C178" i="8"/>
  <c r="H180" i="8"/>
  <c r="H181" i="8"/>
  <c r="H183" i="8"/>
  <c r="C183" i="8"/>
  <c r="C185" i="8"/>
  <c r="H185" i="8"/>
  <c r="H187" i="8"/>
  <c r="C187" i="8"/>
  <c r="J190" i="8"/>
  <c r="H220" i="8"/>
  <c r="H240" i="8"/>
  <c r="J245" i="8"/>
  <c r="J247" i="8"/>
  <c r="H276" i="8"/>
  <c r="C276" i="8"/>
  <c r="J283" i="8"/>
  <c r="I291" i="8"/>
  <c r="C299" i="8"/>
  <c r="H299" i="8"/>
  <c r="I300" i="8"/>
  <c r="H308" i="8"/>
  <c r="C308" i="8"/>
  <c r="AH111" i="2"/>
  <c r="AH317" i="2"/>
  <c r="C180" i="8"/>
  <c r="R180" i="8" s="1"/>
  <c r="C63" i="8"/>
  <c r="AX76" i="1"/>
  <c r="H63" i="8" s="1"/>
  <c r="J64" i="8"/>
  <c r="AH101" i="2"/>
  <c r="AH106" i="2"/>
  <c r="I66" i="8"/>
  <c r="J68" i="8"/>
  <c r="AH109" i="2"/>
  <c r="AX113" i="1"/>
  <c r="H70" i="8" s="1"/>
  <c r="J76" i="8"/>
  <c r="AH153" i="2"/>
  <c r="J88" i="8"/>
  <c r="H125" i="8"/>
  <c r="J129" i="8"/>
  <c r="C163" i="8"/>
  <c r="H163" i="8"/>
  <c r="C193" i="8"/>
  <c r="R193" i="8" s="1"/>
  <c r="N193" i="8" s="1"/>
  <c r="H193" i="8"/>
  <c r="H205" i="8"/>
  <c r="J228" i="8"/>
  <c r="C236" i="8"/>
  <c r="H236" i="8"/>
  <c r="H238" i="8"/>
  <c r="C244" i="8"/>
  <c r="H246" i="8"/>
  <c r="H249" i="8"/>
  <c r="C249" i="8"/>
  <c r="J263" i="8"/>
  <c r="J274" i="8"/>
  <c r="I277" i="8"/>
  <c r="AH103" i="2"/>
  <c r="J62" i="8"/>
  <c r="J136" i="8"/>
  <c r="I82" i="8"/>
  <c r="C62" i="8"/>
  <c r="AN184" i="2"/>
  <c r="C125" i="8"/>
  <c r="R125" i="8" s="1"/>
  <c r="J160" i="8"/>
  <c r="C237" i="8"/>
  <c r="J262" i="8"/>
  <c r="J257" i="8"/>
  <c r="J246" i="8"/>
  <c r="J162" i="8"/>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H119" i="8"/>
  <c r="I120" i="8"/>
  <c r="I133" i="8"/>
  <c r="I134" i="8"/>
  <c r="I140" i="8"/>
  <c r="J143" i="8"/>
  <c r="J144" i="8"/>
  <c r="H148" i="8"/>
  <c r="C149" i="8"/>
  <c r="H149" i="8"/>
  <c r="H150" i="8"/>
  <c r="C151" i="8"/>
  <c r="H151" i="8"/>
  <c r="C152" i="8"/>
  <c r="H152" i="8"/>
  <c r="J156" i="8"/>
  <c r="H158" i="8"/>
  <c r="C159" i="8"/>
  <c r="H159" i="8"/>
  <c r="J168" i="8"/>
  <c r="J172" i="8"/>
  <c r="J175" i="8"/>
  <c r="J178" i="8"/>
  <c r="J179" i="8"/>
  <c r="J181" i="8"/>
  <c r="J185" i="8"/>
  <c r="J188" i="8"/>
  <c r="J220" i="8"/>
  <c r="H222" i="8"/>
  <c r="H223" i="8"/>
  <c r="C224" i="8"/>
  <c r="R224" i="8" s="1"/>
  <c r="N224" i="8" s="1"/>
  <c r="H224" i="8"/>
  <c r="AX101" i="1"/>
  <c r="G64" i="8" s="1"/>
  <c r="C68" i="8"/>
  <c r="AX109" i="1"/>
  <c r="H68" i="8" s="1"/>
  <c r="C71" i="8"/>
  <c r="AX115" i="1"/>
  <c r="H71" i="8" s="1"/>
  <c r="C83" i="8"/>
  <c r="R83" i="8" s="1"/>
  <c r="AX185" i="1"/>
  <c r="H83" i="8" s="1"/>
  <c r="AX193" i="1"/>
  <c r="H87" i="8" s="1"/>
  <c r="C111" i="8"/>
  <c r="AX310" i="1"/>
  <c r="H111" i="8" s="1"/>
  <c r="H124" i="8"/>
  <c r="H131" i="8"/>
  <c r="H132" i="8"/>
  <c r="H135" i="8"/>
  <c r="C139" i="8"/>
  <c r="R139" i="8" s="1"/>
  <c r="H139" i="8"/>
  <c r="C143" i="8"/>
  <c r="H143" i="8"/>
  <c r="C144" i="8"/>
  <c r="H144" i="8"/>
  <c r="C146" i="8"/>
  <c r="H146" i="8"/>
  <c r="H147" i="8"/>
  <c r="C153" i="8"/>
  <c r="H153" i="8"/>
  <c r="C154" i="8"/>
  <c r="H154" i="8"/>
  <c r="H155" i="8"/>
  <c r="H156" i="8"/>
  <c r="C188" i="8"/>
  <c r="H188" i="8"/>
  <c r="C189" i="8"/>
  <c r="H189" i="8"/>
  <c r="H191" i="8"/>
  <c r="I226" i="8"/>
  <c r="H232" i="8"/>
  <c r="C234" i="8"/>
  <c r="H234" i="8"/>
  <c r="H311" i="8"/>
  <c r="C67" i="8"/>
  <c r="AX107" i="1"/>
  <c r="H67" i="8" s="1"/>
  <c r="C82" i="8"/>
  <c r="R82" i="8" s="1"/>
  <c r="AX183" i="1"/>
  <c r="H82" i="8" s="1"/>
  <c r="AX195" i="1"/>
  <c r="H88" i="8" s="1"/>
  <c r="C92" i="8"/>
  <c r="AX226" i="1"/>
  <c r="H92" i="8" s="1"/>
  <c r="AX265" i="1"/>
  <c r="G100" i="8" s="1"/>
  <c r="AX273" i="1"/>
  <c r="H104" i="8" s="1"/>
  <c r="C114" i="8"/>
  <c r="AX316" i="1"/>
  <c r="H114" i="8" s="1"/>
  <c r="C117" i="8"/>
  <c r="AX322" i="1"/>
  <c r="H117" i="8" s="1"/>
  <c r="H123" i="8"/>
  <c r="H127" i="8"/>
  <c r="H128" i="8"/>
  <c r="C133" i="8"/>
  <c r="H133" i="8"/>
  <c r="H140" i="8"/>
  <c r="C145" i="8"/>
  <c r="H145" i="8"/>
  <c r="H164" i="8"/>
  <c r="H192" i="8"/>
  <c r="H216" i="8"/>
  <c r="C225" i="8"/>
  <c r="H225" i="8"/>
  <c r="C241" i="8"/>
  <c r="H241" i="8"/>
  <c r="I263" i="8"/>
  <c r="C291" i="8"/>
  <c r="H291" i="8"/>
  <c r="H300" i="8"/>
  <c r="H304" i="8"/>
  <c r="C295" i="8"/>
  <c r="H295" i="8"/>
  <c r="C194" i="8"/>
  <c r="H194" i="8"/>
  <c r="C206" i="8"/>
  <c r="H206" i="8"/>
  <c r="C252" i="8"/>
  <c r="R252" i="8" s="1"/>
  <c r="N252" i="8" s="1"/>
  <c r="H252" i="8"/>
  <c r="C270" i="8"/>
  <c r="H270" i="8"/>
  <c r="C286" i="8"/>
  <c r="R286" i="8" s="1"/>
  <c r="H286" i="8"/>
  <c r="C289" i="8"/>
  <c r="R289" i="8" s="1"/>
  <c r="N289" i="8" s="1"/>
  <c r="C301" i="8"/>
  <c r="H301" i="8"/>
  <c r="C312" i="8"/>
  <c r="R312" i="8" s="1"/>
  <c r="N312" i="8" s="1"/>
  <c r="H312" i="8"/>
  <c r="M218" i="2"/>
  <c r="U218" i="2"/>
  <c r="Q177" i="2"/>
  <c r="Q136" i="2"/>
  <c r="U136" i="2"/>
  <c r="U95" i="2"/>
  <c r="Q54" i="2"/>
  <c r="M136" i="2"/>
  <c r="U259" i="2"/>
  <c r="Q95" i="2"/>
  <c r="M259" i="2"/>
  <c r="Q300" i="2"/>
  <c r="Q259" i="2"/>
  <c r="O54" i="2"/>
  <c r="M300" i="2"/>
  <c r="M177" i="2"/>
  <c r="Q218" i="2"/>
  <c r="U54" i="2"/>
  <c r="U300" i="2"/>
  <c r="M95" i="2"/>
  <c r="M54" i="2"/>
  <c r="O136" i="2"/>
  <c r="K177" i="2"/>
  <c r="K259" i="2"/>
  <c r="W177" i="2"/>
  <c r="W218" i="2"/>
  <c r="K300" i="2"/>
  <c r="O259" i="2"/>
  <c r="K95"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259" i="2"/>
  <c r="O300" i="2"/>
  <c r="O177" i="2"/>
  <c r="S300" i="2"/>
  <c r="S136" i="2"/>
  <c r="S259" i="2"/>
  <c r="S95" i="2"/>
  <c r="S218" i="2"/>
  <c r="O218" i="2"/>
  <c r="S54"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W95" i="2"/>
  <c r="W300" i="2"/>
  <c r="S177" i="2"/>
  <c r="O95" i="2"/>
  <c r="K54" i="2"/>
  <c r="K218" i="2"/>
  <c r="W54" i="2"/>
  <c r="C53" i="8"/>
  <c r="AX22" i="1"/>
  <c r="H53" i="8" s="1"/>
  <c r="J300"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H315" i="8"/>
  <c r="AL227" i="2"/>
  <c r="AN192" i="2"/>
  <c r="AL239" i="2"/>
  <c r="AL229" i="2"/>
  <c r="AL266" i="2"/>
  <c r="AL157" i="2"/>
  <c r="J259" i="2"/>
  <c r="J218" i="2"/>
  <c r="J136" i="2"/>
  <c r="AH18" i="2"/>
  <c r="I52" i="8"/>
  <c r="J53" i="8"/>
  <c r="C51" i="8"/>
  <c r="J50" i="8"/>
  <c r="AH26" i="1"/>
  <c r="C315" i="8"/>
  <c r="R315" i="8" s="1"/>
  <c r="AL321" i="2"/>
  <c r="AL200" i="2"/>
  <c r="AN196" i="2"/>
  <c r="AN200" i="1"/>
  <c r="J278" i="8"/>
  <c r="J279" i="8"/>
  <c r="J280" i="8"/>
  <c r="AL268" i="2"/>
  <c r="I284" i="8"/>
  <c r="AL143" i="2"/>
  <c r="I274" i="8"/>
  <c r="I275" i="8"/>
  <c r="C277" i="8"/>
  <c r="J293" i="8"/>
  <c r="R293" i="8" s="1"/>
  <c r="J294" i="8"/>
  <c r="J295" i="8"/>
  <c r="J296" i="8"/>
  <c r="J297" i="8"/>
  <c r="J298" i="8"/>
  <c r="J299" i="8"/>
  <c r="J301" i="8"/>
  <c r="J302" i="8"/>
  <c r="J303" i="8"/>
  <c r="J304" i="8"/>
  <c r="J305" i="8"/>
  <c r="J306" i="8"/>
  <c r="I315" i="8"/>
  <c r="J271" i="8"/>
  <c r="J272" i="8"/>
  <c r="J273" i="8"/>
  <c r="I285" i="8"/>
  <c r="I288" i="8"/>
  <c r="C290" i="8"/>
  <c r="R290" i="8" s="1"/>
  <c r="J124" i="8"/>
  <c r="I142" i="8"/>
  <c r="C150" i="8"/>
  <c r="I199" i="8"/>
  <c r="I208" i="8"/>
  <c r="C210" i="8"/>
  <c r="C215" i="8"/>
  <c r="R215" i="8" s="1"/>
  <c r="C216" i="8"/>
  <c r="C217" i="8"/>
  <c r="C218" i="8"/>
  <c r="J233" i="8"/>
  <c r="J235" i="8"/>
  <c r="C240" i="8"/>
  <c r="R240" i="8" s="1"/>
  <c r="C242" i="8"/>
  <c r="C245" i="8"/>
  <c r="C246" i="8"/>
  <c r="C247" i="8"/>
  <c r="C248" i="8"/>
  <c r="J250" i="8"/>
  <c r="J251" i="8"/>
  <c r="C268" i="8"/>
  <c r="C269" i="8"/>
  <c r="J285" i="8"/>
  <c r="R285" i="8" s="1"/>
  <c r="AH20" i="2"/>
  <c r="J52" i="8"/>
  <c r="I54" i="8"/>
  <c r="I58" i="8"/>
  <c r="AH67" i="2"/>
  <c r="J72" i="8"/>
  <c r="AH117" i="2"/>
  <c r="AH197" i="2"/>
  <c r="J89" i="8"/>
  <c r="J92" i="8"/>
  <c r="AH226" i="2"/>
  <c r="AH233" i="2"/>
  <c r="AH236" i="2"/>
  <c r="Z285" i="2"/>
  <c r="I124" i="8"/>
  <c r="J218" i="8"/>
  <c r="I253" i="8"/>
  <c r="I258" i="8"/>
  <c r="J268" i="8"/>
  <c r="J269" i="8"/>
  <c r="J277" i="8"/>
  <c r="AH105" i="2"/>
  <c r="I78" i="8"/>
  <c r="AH157" i="2"/>
  <c r="I80" i="8"/>
  <c r="Z162" i="2"/>
  <c r="AD203" i="2"/>
  <c r="AH280" i="2"/>
  <c r="I113" i="8"/>
  <c r="J119" i="8"/>
  <c r="I127" i="8"/>
  <c r="I146" i="8"/>
  <c r="C181" i="8"/>
  <c r="J212" i="8"/>
  <c r="R212" i="8" s="1"/>
  <c r="I227" i="8"/>
  <c r="I248" i="8"/>
  <c r="J311" i="8"/>
  <c r="AD28" i="2"/>
  <c r="AH60" i="2"/>
  <c r="I77" i="8"/>
  <c r="AH151" i="2"/>
  <c r="J80" i="8"/>
  <c r="AH156" i="2"/>
  <c r="AH190" i="2"/>
  <c r="I85" i="8"/>
  <c r="I90" i="8"/>
  <c r="AH200" i="2"/>
  <c r="AH235" i="2"/>
  <c r="J106" i="8"/>
  <c r="J114" i="8"/>
  <c r="AH316" i="2"/>
  <c r="Z203" i="2"/>
  <c r="I186" i="8"/>
  <c r="J200" i="8"/>
  <c r="I221" i="8"/>
  <c r="AH323" i="2"/>
  <c r="J150" i="8"/>
  <c r="J177" i="8"/>
  <c r="J256" i="8"/>
  <c r="R256" i="8" s="1"/>
  <c r="N256" i="8" s="1"/>
  <c r="AL317" i="2"/>
  <c r="AL278" i="2"/>
  <c r="AL280" i="2"/>
  <c r="I110" i="8"/>
  <c r="AH307" i="2"/>
  <c r="I109" i="8"/>
  <c r="AH272" i="2"/>
  <c r="AN323" i="1"/>
  <c r="AL323" i="2"/>
  <c r="AL274" i="2"/>
  <c r="AL315" i="2"/>
  <c r="AN159" i="1"/>
  <c r="AL159" i="2"/>
  <c r="AN237" i="2"/>
  <c r="AL282" i="2"/>
  <c r="AN282" i="1"/>
  <c r="I50" i="8"/>
  <c r="AH17" i="2"/>
  <c r="I64" i="8"/>
  <c r="AH102" i="2"/>
  <c r="I89" i="8"/>
  <c r="AH198" i="2"/>
  <c r="C93" i="8"/>
  <c r="C96" i="8"/>
  <c r="R96" i="8" s="1"/>
  <c r="AL241" i="2"/>
  <c r="C100" i="8"/>
  <c r="I105" i="8"/>
  <c r="AH276" i="2"/>
  <c r="J118" i="8"/>
  <c r="I123" i="8"/>
  <c r="C124" i="8"/>
  <c r="J126" i="8"/>
  <c r="J255" i="8"/>
  <c r="C264" i="8"/>
  <c r="I272" i="8"/>
  <c r="I279" i="8"/>
  <c r="C281" i="8"/>
  <c r="J291" i="8"/>
  <c r="J292" i="8"/>
  <c r="C310" i="8"/>
  <c r="P54" i="2"/>
  <c r="P136" i="2"/>
  <c r="P177" i="2"/>
  <c r="P259" i="2"/>
  <c r="P218" i="2"/>
  <c r="P300" i="2"/>
  <c r="P95" i="2"/>
  <c r="I53" i="8"/>
  <c r="AH23" i="2"/>
  <c r="AH232" i="2"/>
  <c r="J95" i="8"/>
  <c r="C101" i="8"/>
  <c r="C104" i="8"/>
  <c r="I106" i="8"/>
  <c r="AH278" i="2"/>
  <c r="J267" i="8"/>
  <c r="I271" i="8"/>
  <c r="J276" i="8"/>
  <c r="I280" i="8"/>
  <c r="I309" i="8"/>
  <c r="C314" i="8"/>
  <c r="L54" i="2"/>
  <c r="L95" i="2"/>
  <c r="L177" i="2"/>
  <c r="L136" i="2"/>
  <c r="L218" i="2"/>
  <c r="L259" i="2"/>
  <c r="L300" i="2"/>
  <c r="T54" i="2"/>
  <c r="T136" i="2"/>
  <c r="T300" i="2"/>
  <c r="T259" i="2"/>
  <c r="T95" i="2"/>
  <c r="T177" i="2"/>
  <c r="T218" i="2"/>
  <c r="I178" i="8"/>
  <c r="I254" i="8"/>
  <c r="AH110" i="2"/>
  <c r="C77" i="8"/>
  <c r="C78" i="8"/>
  <c r="R78" i="8" s="1"/>
  <c r="AH155" i="2"/>
  <c r="I79" i="8"/>
  <c r="I177" i="8"/>
  <c r="J300" i="8"/>
  <c r="AH107" i="2"/>
  <c r="J67" i="8"/>
  <c r="AL147" i="2"/>
  <c r="J157" i="8"/>
  <c r="J158" i="8"/>
  <c r="J159" i="8"/>
  <c r="C160" i="8"/>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I155" i="8"/>
  <c r="I156" i="8"/>
  <c r="C157" i="8"/>
  <c r="C158" i="8"/>
  <c r="AH314" i="2"/>
  <c r="J115" i="8"/>
  <c r="I128" i="8"/>
  <c r="I130" i="8"/>
  <c r="I131" i="8"/>
  <c r="J134" i="8"/>
  <c r="R134" i="8" s="1"/>
  <c r="C205" i="8"/>
  <c r="R205" i="8" s="1"/>
  <c r="N205" i="8" s="1"/>
  <c r="J219" i="8"/>
  <c r="J234" i="8"/>
  <c r="J238" i="8"/>
  <c r="J239" i="8"/>
  <c r="I240" i="8"/>
  <c r="I241" i="8"/>
  <c r="J112" i="8"/>
  <c r="J128" i="8"/>
  <c r="J131" i="8"/>
  <c r="I132" i="8"/>
  <c r="J149" i="8"/>
  <c r="J161" i="8"/>
  <c r="C179" i="8"/>
  <c r="J202" i="8"/>
  <c r="I293" i="8"/>
  <c r="I144" i="8"/>
  <c r="AH22" i="2"/>
  <c r="J54" i="8"/>
  <c r="C74" i="8"/>
  <c r="J141" i="8"/>
  <c r="J154" i="8"/>
  <c r="J155" i="8"/>
  <c r="J163" i="8"/>
  <c r="I175" i="8"/>
  <c r="J197" i="8"/>
  <c r="J198" i="8"/>
  <c r="J249" i="8"/>
  <c r="AH75" i="2"/>
  <c r="I73" i="8"/>
  <c r="AH143" i="2"/>
  <c r="I74" i="8"/>
  <c r="AH145" i="2"/>
  <c r="AH185" i="2"/>
  <c r="J108" i="8"/>
  <c r="AH281" i="2"/>
  <c r="J111" i="8"/>
  <c r="Z326" i="2"/>
  <c r="J145" i="8"/>
  <c r="I168" i="8"/>
  <c r="J174" i="8"/>
  <c r="J184" i="8"/>
  <c r="J236" i="8"/>
  <c r="I239" i="8"/>
  <c r="J243" i="8"/>
  <c r="J265" i="8"/>
  <c r="J282" i="8"/>
  <c r="R282" i="8" s="1"/>
  <c r="N282" i="8" s="1"/>
  <c r="I287" i="8"/>
  <c r="I301" i="8"/>
  <c r="I303" i="8"/>
  <c r="J99" i="8"/>
  <c r="AH321" i="2"/>
  <c r="I219" i="8"/>
  <c r="J221" i="8"/>
  <c r="G15" i="10"/>
  <c r="AH240" i="2"/>
  <c r="I138" i="8"/>
  <c r="AH116" i="2"/>
  <c r="I197" i="8"/>
  <c r="I135" i="8"/>
  <c r="I237" i="8"/>
  <c r="J142" i="8"/>
  <c r="I179" i="8"/>
  <c r="I206" i="8"/>
  <c r="I217" i="8"/>
  <c r="J258" i="8"/>
  <c r="I267" i="8"/>
  <c r="BI23" i="1"/>
  <c r="R98" i="8" l="1"/>
  <c r="BL198" i="1"/>
  <c r="BM198" i="1" s="1"/>
  <c r="BL145" i="1"/>
  <c r="BL196" i="1"/>
  <c r="BM196" i="1" s="1"/>
  <c r="BL276" i="1"/>
  <c r="BM276" i="1" s="1"/>
  <c r="BL274" i="1"/>
  <c r="BM274" i="1" s="1"/>
  <c r="BL235" i="1"/>
  <c r="BM235" i="1" s="1"/>
  <c r="BL157" i="1"/>
  <c r="BM157" i="1" s="1"/>
  <c r="BL190" i="1"/>
  <c r="R235" i="8"/>
  <c r="N235" i="8" s="1"/>
  <c r="BL227" i="1"/>
  <c r="BM227" i="1" s="1"/>
  <c r="BL321" i="1"/>
  <c r="BM321" i="1" s="1"/>
  <c r="BL147" i="1"/>
  <c r="BM147" i="1" s="1"/>
  <c r="BL153" i="1"/>
  <c r="BM153" i="1" s="1"/>
  <c r="BL278" i="1"/>
  <c r="BM278" i="1" s="1"/>
  <c r="BL266" i="1"/>
  <c r="BM266" i="1" s="1"/>
  <c r="BL319" i="1"/>
  <c r="BM319" i="1" s="1"/>
  <c r="BL272" i="1"/>
  <c r="R268" i="8"/>
  <c r="N268" i="8" s="1"/>
  <c r="N81" i="8"/>
  <c r="N139" i="8"/>
  <c r="N96" i="8"/>
  <c r="R313" i="8"/>
  <c r="G128" i="8"/>
  <c r="L128" i="8" s="1"/>
  <c r="M128" i="8" s="1"/>
  <c r="BL225" i="1"/>
  <c r="BM225" i="1" s="1"/>
  <c r="BC157" i="1"/>
  <c r="G176" i="8"/>
  <c r="L176" i="8" s="1"/>
  <c r="M176" i="8" s="1"/>
  <c r="G151" i="8"/>
  <c r="L151" i="8" s="1"/>
  <c r="M151" i="8" s="1"/>
  <c r="G149" i="8"/>
  <c r="G138" i="8"/>
  <c r="G123" i="8"/>
  <c r="G111" i="8"/>
  <c r="G108" i="8"/>
  <c r="L108" i="8" s="1"/>
  <c r="M108" i="8" s="1"/>
  <c r="G107" i="8"/>
  <c r="L107" i="8" s="1"/>
  <c r="M107" i="8" s="1"/>
  <c r="G97" i="8"/>
  <c r="BC188" i="1"/>
  <c r="G83" i="8"/>
  <c r="BL151" i="1"/>
  <c r="BM151" i="1" s="1"/>
  <c r="G70" i="8"/>
  <c r="N113" i="8"/>
  <c r="O113" i="8" s="1"/>
  <c r="R104" i="8"/>
  <c r="N104" i="8" s="1"/>
  <c r="G104" i="8"/>
  <c r="G103" i="8"/>
  <c r="L103" i="8" s="1"/>
  <c r="M103" i="8" s="1"/>
  <c r="G85" i="8"/>
  <c r="L85" i="8" s="1"/>
  <c r="M85" i="8" s="1"/>
  <c r="BL188" i="1"/>
  <c r="BM188" i="1" s="1"/>
  <c r="AY161" i="1"/>
  <c r="AH161" i="1" s="1"/>
  <c r="BL143" i="1"/>
  <c r="BM143" i="1" s="1"/>
  <c r="BL317" i="1"/>
  <c r="BM317" i="1" s="1"/>
  <c r="BL311" i="1"/>
  <c r="G115" i="8"/>
  <c r="L115" i="8" s="1"/>
  <c r="M115" i="8" s="1"/>
  <c r="G129" i="8"/>
  <c r="L129" i="8" s="1"/>
  <c r="M129" i="8" s="1"/>
  <c r="AW68" i="1"/>
  <c r="AL69" i="1" s="1"/>
  <c r="V243" i="1"/>
  <c r="AD245" i="1" s="1"/>
  <c r="AW60" i="1"/>
  <c r="AL61" i="1" s="1"/>
  <c r="AW72" i="1"/>
  <c r="AL73" i="1" s="1"/>
  <c r="AW18" i="1"/>
  <c r="AL19" i="1" s="1"/>
  <c r="BB19" i="1" s="1"/>
  <c r="V325" i="1"/>
  <c r="AD327" i="1" s="1"/>
  <c r="V202" i="1"/>
  <c r="AD204" i="1" s="1"/>
  <c r="N191" i="8"/>
  <c r="O191" i="8" s="1"/>
  <c r="N223" i="8"/>
  <c r="O223" i="8" s="1"/>
  <c r="N213" i="8"/>
  <c r="AW76" i="1"/>
  <c r="F63" i="8" s="1"/>
  <c r="N240" i="8"/>
  <c r="V284" i="1"/>
  <c r="AD286" i="1" s="1"/>
  <c r="AW22" i="1"/>
  <c r="AL23" i="1" s="1"/>
  <c r="BB23" i="1" s="1"/>
  <c r="BC23" i="1" s="1"/>
  <c r="N147" i="8"/>
  <c r="H58" i="8"/>
  <c r="G58" i="8"/>
  <c r="G305" i="8"/>
  <c r="G299" i="8"/>
  <c r="L299" i="8" s="1"/>
  <c r="M299" i="8" s="1"/>
  <c r="G183" i="8"/>
  <c r="L183" i="8" s="1"/>
  <c r="M183" i="8" s="1"/>
  <c r="G185" i="8"/>
  <c r="L185" i="8" s="1"/>
  <c r="M185" i="8" s="1"/>
  <c r="G186" i="8"/>
  <c r="R184" i="8"/>
  <c r="N184" i="8" s="1"/>
  <c r="G181" i="8"/>
  <c r="L181" i="8" s="1"/>
  <c r="M181" i="8" s="1"/>
  <c r="R168" i="8"/>
  <c r="BC237" i="1"/>
  <c r="G78" i="8"/>
  <c r="L78" i="8" s="1"/>
  <c r="M78" i="8" s="1"/>
  <c r="G77" i="8"/>
  <c r="L77" i="8" s="1"/>
  <c r="M77" i="8" s="1"/>
  <c r="G182" i="8"/>
  <c r="L182" i="8" s="1"/>
  <c r="M182" i="8" s="1"/>
  <c r="G298" i="8"/>
  <c r="L298" i="8" s="1"/>
  <c r="M298" i="8" s="1"/>
  <c r="R299" i="8"/>
  <c r="N299" i="8" s="1"/>
  <c r="R296" i="8"/>
  <c r="N296" i="8" s="1"/>
  <c r="O296" i="8" s="1"/>
  <c r="R232" i="8"/>
  <c r="R136" i="8"/>
  <c r="N136" i="8" s="1"/>
  <c r="O136" i="8" s="1"/>
  <c r="R119" i="8"/>
  <c r="N119" i="8" s="1"/>
  <c r="R111" i="8"/>
  <c r="N111" i="8" s="1"/>
  <c r="R263" i="8"/>
  <c r="N263" i="8" s="1"/>
  <c r="R129" i="8"/>
  <c r="N129" i="8" s="1"/>
  <c r="R130" i="8"/>
  <c r="N130" i="8" s="1"/>
  <c r="R115" i="8"/>
  <c r="N115" i="8" s="1"/>
  <c r="BC323" i="1"/>
  <c r="R314" i="8"/>
  <c r="N314" i="8" s="1"/>
  <c r="O314" i="8" s="1"/>
  <c r="R292" i="8"/>
  <c r="R278" i="8"/>
  <c r="N278" i="8" s="1"/>
  <c r="O278" i="8" s="1"/>
  <c r="R269" i="8"/>
  <c r="N269" i="8" s="1"/>
  <c r="R243" i="8"/>
  <c r="N243" i="8" s="1"/>
  <c r="O243" i="8" s="1"/>
  <c r="R157" i="8"/>
  <c r="N157" i="8" s="1"/>
  <c r="O157" i="8" s="1"/>
  <c r="R156" i="8"/>
  <c r="N156" i="8" s="1"/>
  <c r="O156" i="8" s="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G134" i="8"/>
  <c r="R131" i="8"/>
  <c r="N131" i="8" s="1"/>
  <c r="O131" i="8" s="1"/>
  <c r="G130" i="8"/>
  <c r="L130" i="8" s="1"/>
  <c r="M130" i="8" s="1"/>
  <c r="G139" i="8"/>
  <c r="O139" i="8" s="1"/>
  <c r="G144" i="8"/>
  <c r="L144" i="8" s="1"/>
  <c r="M144" i="8" s="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G264" i="8"/>
  <c r="L264" i="8" s="1"/>
  <c r="M264" i="8" s="1"/>
  <c r="G268" i="8"/>
  <c r="O268" i="8" s="1"/>
  <c r="N275" i="8"/>
  <c r="O275" i="8" s="1"/>
  <c r="R279" i="8"/>
  <c r="N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R306" i="8"/>
  <c r="N306" i="8" s="1"/>
  <c r="O306" i="8" s="1"/>
  <c r="R303" i="8"/>
  <c r="N303" i="8" s="1"/>
  <c r="O303" i="8" s="1"/>
  <c r="R311" i="8"/>
  <c r="N311" i="8" s="1"/>
  <c r="R310" i="8"/>
  <c r="N310" i="8" s="1"/>
  <c r="O310" i="8" s="1"/>
  <c r="N307" i="8"/>
  <c r="R308" i="8"/>
  <c r="N308" i="8" s="1"/>
  <c r="O312" i="8"/>
  <c r="L312" i="8"/>
  <c r="M312" i="8" s="1"/>
  <c r="L310" i="8"/>
  <c r="M310" i="8" s="1"/>
  <c r="O313" i="8"/>
  <c r="L313" i="8"/>
  <c r="M313" i="8" s="1"/>
  <c r="L309" i="8"/>
  <c r="M309" i="8" s="1"/>
  <c r="L302" i="8"/>
  <c r="M302" i="8" s="1"/>
  <c r="R304" i="8"/>
  <c r="N304" i="8" s="1"/>
  <c r="L306" i="8"/>
  <c r="M306" i="8" s="1"/>
  <c r="L305" i="8"/>
  <c r="M305" i="8" s="1"/>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L277" i="8"/>
  <c r="M277" i="8" s="1"/>
  <c r="L276" i="8"/>
  <c r="M276" i="8" s="1"/>
  <c r="L272" i="8"/>
  <c r="M272" i="8" s="1"/>
  <c r="L274" i="8"/>
  <c r="M274" i="8" s="1"/>
  <c r="R276" i="8"/>
  <c r="N276" i="8" s="1"/>
  <c r="O276" i="8" s="1"/>
  <c r="O279" i="8"/>
  <c r="L279" i="8"/>
  <c r="M279" i="8" s="1"/>
  <c r="R272" i="8"/>
  <c r="N272" i="8" s="1"/>
  <c r="O272" i="8" s="1"/>
  <c r="R274" i="8"/>
  <c r="N274" i="8" s="1"/>
  <c r="O274" i="8" s="1"/>
  <c r="L273" i="8"/>
  <c r="M273" i="8" s="1"/>
  <c r="L278" i="8"/>
  <c r="M278" i="8" s="1"/>
  <c r="L271" i="8"/>
  <c r="M271" i="8" s="1"/>
  <c r="R273" i="8"/>
  <c r="N273" i="8" s="1"/>
  <c r="O273" i="8" s="1"/>
  <c r="L275" i="8"/>
  <c r="M275" i="8" s="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L113" i="8"/>
  <c r="M113" i="8" s="1"/>
  <c r="L117" i="8"/>
  <c r="M117" i="8" s="1"/>
  <c r="L100" i="8"/>
  <c r="L101" i="8"/>
  <c r="R103" i="8"/>
  <c r="N103" i="8" s="1"/>
  <c r="O103" i="8" s="1"/>
  <c r="R100" i="8"/>
  <c r="N100" i="8" s="1"/>
  <c r="O100" i="8" s="1"/>
  <c r="BC282" i="1"/>
  <c r="BC274" i="1"/>
  <c r="L97" i="8"/>
  <c r="M97" i="8" s="1"/>
  <c r="R93" i="8"/>
  <c r="N93" i="8" s="1"/>
  <c r="O96" i="8"/>
  <c r="L96" i="8"/>
  <c r="M96" i="8" s="1"/>
  <c r="BC227" i="1"/>
  <c r="L98" i="8"/>
  <c r="M98" i="8" s="1"/>
  <c r="R94" i="8"/>
  <c r="N94" i="8" s="1"/>
  <c r="L95" i="8"/>
  <c r="M95" i="8" s="1"/>
  <c r="L99" i="8"/>
  <c r="M99" i="8" s="1"/>
  <c r="G81" i="8"/>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3" i="8"/>
  <c r="M83" i="8" s="1"/>
  <c r="R77" i="8"/>
  <c r="N77" i="8" s="1"/>
  <c r="R76" i="8"/>
  <c r="N76" i="8" s="1"/>
  <c r="G76" i="8"/>
  <c r="R75" i="8"/>
  <c r="N75" i="8" s="1"/>
  <c r="O75" i="8" s="1"/>
  <c r="L75" i="8"/>
  <c r="M75" i="8" s="1"/>
  <c r="R73" i="8"/>
  <c r="N73" i="8" s="1"/>
  <c r="L70" i="8"/>
  <c r="M70" i="8" s="1"/>
  <c r="L64" i="8"/>
  <c r="G61" i="8"/>
  <c r="L61" i="8" s="1"/>
  <c r="M61" i="8" s="1"/>
  <c r="BB77" i="1"/>
  <c r="BC77" i="1" s="1"/>
  <c r="AL77" i="2"/>
  <c r="L60" i="8"/>
  <c r="AN77" i="1"/>
  <c r="L59" i="8"/>
  <c r="H59" i="8"/>
  <c r="BM69" i="1"/>
  <c r="BL307" i="1"/>
  <c r="BC266" i="1"/>
  <c r="BC233" i="1"/>
  <c r="BL77" i="1"/>
  <c r="BM77" i="1" s="1"/>
  <c r="BL75" i="1"/>
  <c r="BL71" i="1"/>
  <c r="BL309" i="1"/>
  <c r="BL313" i="1"/>
  <c r="BM313" i="1" s="1"/>
  <c r="BB313" i="1"/>
  <c r="BC313" i="1" s="1"/>
  <c r="BL315" i="1"/>
  <c r="BM315" i="1" s="1"/>
  <c r="BB315" i="1"/>
  <c r="BC315" i="1" s="1"/>
  <c r="BL270" i="1"/>
  <c r="BC27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C159" i="1"/>
  <c r="BC147" i="1"/>
  <c r="BL106" i="1"/>
  <c r="BL102" i="1"/>
  <c r="H314" i="8"/>
  <c r="M314" i="8" s="1"/>
  <c r="AY79" i="1"/>
  <c r="AZ80" i="1" s="1"/>
  <c r="AH80" i="1" s="1"/>
  <c r="BL61" i="1"/>
  <c r="BL25" i="1"/>
  <c r="BL19" i="1"/>
  <c r="BL23" i="1"/>
  <c r="BL21" i="1"/>
  <c r="BL17" i="1"/>
  <c r="G62" i="8"/>
  <c r="AY120" i="1"/>
  <c r="AZ121" i="1" s="1"/>
  <c r="AH121" i="1" s="1"/>
  <c r="H101" i="8"/>
  <c r="G119" i="8"/>
  <c r="G120" i="8"/>
  <c r="G110" i="8"/>
  <c r="L110" i="8" s="1"/>
  <c r="AY325" i="1"/>
  <c r="AY284" i="1"/>
  <c r="AY243" i="1"/>
  <c r="AY202" i="1"/>
  <c r="AZ203" i="1" s="1"/>
  <c r="AH203" i="1" s="1"/>
  <c r="G74" i="8"/>
  <c r="G65" i="8"/>
  <c r="G93" i="8"/>
  <c r="G91" i="8"/>
  <c r="G73" i="8"/>
  <c r="G102" i="8"/>
  <c r="L102" i="8" s="1"/>
  <c r="G82" i="8"/>
  <c r="G56" i="8"/>
  <c r="AW66" i="1"/>
  <c r="AL67" i="1" s="1"/>
  <c r="AW70" i="1"/>
  <c r="AL71" i="1" s="1"/>
  <c r="AW64" i="1"/>
  <c r="AL65" i="1" s="1"/>
  <c r="F303" i="8"/>
  <c r="F299" i="8"/>
  <c r="F295" i="8"/>
  <c r="F291" i="8"/>
  <c r="F287" i="8"/>
  <c r="F283" i="8"/>
  <c r="F279" i="8"/>
  <c r="F275" i="8"/>
  <c r="F271" i="8"/>
  <c r="F259" i="8"/>
  <c r="F255" i="8"/>
  <c r="F247" i="8"/>
  <c r="F243" i="8"/>
  <c r="F143" i="8"/>
  <c r="F139" i="8"/>
  <c r="F127" i="8"/>
  <c r="F123" i="8"/>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F312" i="8"/>
  <c r="F306" i="8"/>
  <c r="F302" i="8"/>
  <c r="F294" i="8"/>
  <c r="F290" i="8"/>
  <c r="F286" i="8"/>
  <c r="F282" i="8"/>
  <c r="F278" i="8"/>
  <c r="F274" i="8"/>
  <c r="F258" i="8"/>
  <c r="F254" i="8"/>
  <c r="F250" i="8"/>
  <c r="F246" i="8"/>
  <c r="F242" i="8"/>
  <c r="F234" i="8"/>
  <c r="F142" i="8"/>
  <c r="F138" i="8"/>
  <c r="F134" i="8"/>
  <c r="F130" i="8"/>
  <c r="F122" i="8"/>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F311" i="8"/>
  <c r="F301" i="8"/>
  <c r="F293" i="8"/>
  <c r="F285" i="8"/>
  <c r="F277" i="8"/>
  <c r="F253" i="8"/>
  <c r="F245" i="8"/>
  <c r="F141" i="8"/>
  <c r="F133" i="8"/>
  <c r="F125" i="8"/>
  <c r="AW322" i="1"/>
  <c r="F117" i="8" s="1"/>
  <c r="AW306" i="1"/>
  <c r="AW267" i="1"/>
  <c r="F101" i="8" s="1"/>
  <c r="AW228" i="1"/>
  <c r="F93" i="8" s="1"/>
  <c r="AW189" i="1"/>
  <c r="AW150" i="1"/>
  <c r="F77" i="8" s="1"/>
  <c r="AW111" i="1"/>
  <c r="BM112" i="1" s="1"/>
  <c r="F297" i="8"/>
  <c r="F281" i="8"/>
  <c r="F249" i="8"/>
  <c r="AW314" i="1"/>
  <c r="F113" i="8" s="1"/>
  <c r="AW236" i="1"/>
  <c r="F97" i="8" s="1"/>
  <c r="AW197" i="1"/>
  <c r="F89" i="8" s="1"/>
  <c r="AW142" i="1"/>
  <c r="F73" i="8" s="1"/>
  <c r="F314" i="8"/>
  <c r="F288" i="8"/>
  <c r="F272" i="8"/>
  <c r="F256" i="8"/>
  <c r="F144" i="8"/>
  <c r="AW273" i="1"/>
  <c r="F104" i="8" s="1"/>
  <c r="AW195" i="1"/>
  <c r="F88" i="8" s="1"/>
  <c r="AW117" i="1"/>
  <c r="F310" i="8"/>
  <c r="F300" i="8"/>
  <c r="F292" i="8"/>
  <c r="F284" i="8"/>
  <c r="F276" i="8"/>
  <c r="F260" i="8"/>
  <c r="F244" i="8"/>
  <c r="F140" i="8"/>
  <c r="F132" i="8"/>
  <c r="AW320" i="1"/>
  <c r="F116" i="8" s="1"/>
  <c r="AW281" i="1"/>
  <c r="F108" i="8" s="1"/>
  <c r="AW265" i="1"/>
  <c r="F100" i="8" s="1"/>
  <c r="AW226" i="1"/>
  <c r="F92" i="8" s="1"/>
  <c r="AW187" i="1"/>
  <c r="F84" i="8" s="1"/>
  <c r="AW148" i="1"/>
  <c r="AW109" i="1"/>
  <c r="F315" i="8"/>
  <c r="F289" i="8"/>
  <c r="F273" i="8"/>
  <c r="F257" i="8"/>
  <c r="F241" i="8"/>
  <c r="F137" i="8"/>
  <c r="F121" i="8"/>
  <c r="AW275" i="1"/>
  <c r="F105" i="8" s="1"/>
  <c r="AW158" i="1"/>
  <c r="F81" i="8" s="1"/>
  <c r="AW103" i="1"/>
  <c r="F304" i="8"/>
  <c r="F296" i="8"/>
  <c r="F280" i="8"/>
  <c r="F248" i="8"/>
  <c r="F232" i="8"/>
  <c r="F136" i="8"/>
  <c r="F128" i="8"/>
  <c r="AW312" i="1"/>
  <c r="F112" i="8" s="1"/>
  <c r="AW234" i="1"/>
  <c r="AW156" i="1"/>
  <c r="F80" i="8" s="1"/>
  <c r="AW101" i="1"/>
  <c r="AW16" i="1"/>
  <c r="AW62" i="1"/>
  <c r="AL63" i="1" s="1"/>
  <c r="AW20" i="1"/>
  <c r="AL21" i="1" s="1"/>
  <c r="AW24" i="1"/>
  <c r="G307" i="8"/>
  <c r="AY27" i="1"/>
  <c r="AZ28" i="1" s="1"/>
  <c r="G63" i="8"/>
  <c r="G68" i="8"/>
  <c r="L68" i="8" s="1"/>
  <c r="G69" i="8"/>
  <c r="G71" i="8"/>
  <c r="G66" i="8"/>
  <c r="L66" i="8" s="1"/>
  <c r="G72" i="8"/>
  <c r="G67" i="8"/>
  <c r="L67" i="8" s="1"/>
  <c r="AH324" i="2"/>
  <c r="H60" i="8"/>
  <c r="AN315" i="2"/>
  <c r="G315" i="8"/>
  <c r="G308" i="8"/>
  <c r="L308" i="8" s="1"/>
  <c r="G311" i="8"/>
  <c r="G57" i="8"/>
  <c r="AH201" i="2"/>
  <c r="G53" i="8"/>
  <c r="L53" i="8" s="1"/>
  <c r="F61" i="8"/>
  <c r="G54" i="8"/>
  <c r="AN274" i="2"/>
  <c r="G232" i="8"/>
  <c r="G234" i="8"/>
  <c r="G295" i="8"/>
  <c r="L295" i="8" s="1"/>
  <c r="G301" i="8"/>
  <c r="G300" i="8"/>
  <c r="G304" i="8"/>
  <c r="L304" i="8" s="1"/>
  <c r="V324" i="2"/>
  <c r="AH283" i="2"/>
  <c r="V283" i="2"/>
  <c r="H212" i="8"/>
  <c r="H227" i="8"/>
  <c r="H219" i="8"/>
  <c r="H55" i="8"/>
  <c r="H289" i="8"/>
  <c r="H100" i="8"/>
  <c r="H244" i="8"/>
  <c r="AN153" i="2"/>
  <c r="H172" i="8"/>
  <c r="H136" i="8"/>
  <c r="H64" i="8"/>
  <c r="AH160" i="2"/>
  <c r="M205" i="8"/>
  <c r="M125" i="8"/>
  <c r="M162" i="8"/>
  <c r="M294" i="8"/>
  <c r="AN227" i="2"/>
  <c r="AN282" i="2"/>
  <c r="BG25" i="1"/>
  <c r="H51" i="8"/>
  <c r="G51" i="8"/>
  <c r="L51" i="8" s="1"/>
  <c r="G50" i="8"/>
  <c r="L50" i="8" s="1"/>
  <c r="H50" i="8"/>
  <c r="H52" i="8"/>
  <c r="G52" i="8"/>
  <c r="L52" i="8" s="1"/>
  <c r="M218" i="8"/>
  <c r="M148" i="8"/>
  <c r="AN313" i="2"/>
  <c r="AN229" i="2"/>
  <c r="AN157" i="2"/>
  <c r="AN225" i="2"/>
  <c r="V26" i="1"/>
  <c r="AH26" i="2"/>
  <c r="AN266" i="2"/>
  <c r="AN239" i="2"/>
  <c r="AN200" i="2"/>
  <c r="AN194" i="2"/>
  <c r="AN233" i="2"/>
  <c r="AN317" i="2"/>
  <c r="AN268" i="2"/>
  <c r="AN159" i="2"/>
  <c r="AN323" i="2"/>
  <c r="AN241" i="2"/>
  <c r="AH119" i="2"/>
  <c r="AN278" i="2"/>
  <c r="AN155" i="2"/>
  <c r="AN276" i="2"/>
  <c r="AN151" i="2"/>
  <c r="AH78" i="2"/>
  <c r="AH242" i="2"/>
  <c r="AN198" i="2"/>
  <c r="BI24" i="1"/>
  <c r="V284" i="2" l="1"/>
  <c r="F59" i="8"/>
  <c r="O77" i="8"/>
  <c r="O81" i="8"/>
  <c r="O111" i="8"/>
  <c r="O176" i="8"/>
  <c r="L111" i="8"/>
  <c r="M111" i="8" s="1"/>
  <c r="O107" i="8"/>
  <c r="O129" i="8"/>
  <c r="AZ162" i="1"/>
  <c r="AH162" i="1" s="1"/>
  <c r="O70" i="8"/>
  <c r="O147" i="8"/>
  <c r="O108" i="8"/>
  <c r="O104" i="8"/>
  <c r="O97" i="8"/>
  <c r="O181" i="8"/>
  <c r="F131" i="8"/>
  <c r="F129" i="8"/>
  <c r="L104" i="8"/>
  <c r="M104" i="8" s="1"/>
  <c r="F102" i="8"/>
  <c r="AL270" i="1"/>
  <c r="F96" i="8"/>
  <c r="AL235" i="1"/>
  <c r="O85" i="8"/>
  <c r="O115" i="8"/>
  <c r="V325" i="2"/>
  <c r="F124" i="8"/>
  <c r="F115" i="8"/>
  <c r="AL319" i="1"/>
  <c r="F103" i="8"/>
  <c r="AL272" i="1"/>
  <c r="BM272" i="1" s="1"/>
  <c r="F94" i="8"/>
  <c r="AL231" i="1"/>
  <c r="F85" i="8"/>
  <c r="AL190" i="1"/>
  <c r="BM190" i="1" s="1"/>
  <c r="F76" i="8"/>
  <c r="AL149" i="1"/>
  <c r="V243" i="2"/>
  <c r="V202" i="2"/>
  <c r="O214" i="8"/>
  <c r="O299" i="8"/>
  <c r="AN69" i="1"/>
  <c r="AN69" i="2" s="1"/>
  <c r="O78" i="8"/>
  <c r="F308" i="8"/>
  <c r="O58" i="8"/>
  <c r="O305" i="8"/>
  <c r="O185" i="8"/>
  <c r="O183" i="8"/>
  <c r="O252" i="8"/>
  <c r="P244" i="8" s="1"/>
  <c r="Q244" i="8" s="1"/>
  <c r="O182" i="8"/>
  <c r="O119" i="8"/>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F151" i="8"/>
  <c r="O152" i="8"/>
  <c r="F148" i="8"/>
  <c r="F152" i="8"/>
  <c r="F149" i="8"/>
  <c r="F147" i="8"/>
  <c r="F150" i="8"/>
  <c r="F153" i="8"/>
  <c r="F145" i="8"/>
  <c r="F146" i="8"/>
  <c r="O150" i="8"/>
  <c r="F160" i="8"/>
  <c r="O155" i="8"/>
  <c r="P154" i="8" s="1"/>
  <c r="Q154" i="8" s="1"/>
  <c r="F161" i="8"/>
  <c r="F156" i="8"/>
  <c r="F159" i="8"/>
  <c r="F158" i="8"/>
  <c r="F155" i="8"/>
  <c r="F154" i="8"/>
  <c r="F157" i="8"/>
  <c r="F162" i="8"/>
  <c r="O168" i="8"/>
  <c r="P163" i="8" s="1"/>
  <c r="Q163" i="8" s="1"/>
  <c r="F167" i="8"/>
  <c r="F170" i="8"/>
  <c r="F168" i="8"/>
  <c r="F165" i="8"/>
  <c r="F166" i="8"/>
  <c r="F171" i="8"/>
  <c r="F164" i="8"/>
  <c r="F169" i="8"/>
  <c r="F163" i="8"/>
  <c r="F175" i="8"/>
  <c r="O174" i="8"/>
  <c r="P172" i="8" s="1"/>
  <c r="Q172" i="8" s="1"/>
  <c r="F176" i="8"/>
  <c r="F180" i="8"/>
  <c r="F177" i="8"/>
  <c r="F173" i="8"/>
  <c r="F172" i="8"/>
  <c r="F178" i="8"/>
  <c r="F174" i="8"/>
  <c r="F181" i="8"/>
  <c r="F184" i="8"/>
  <c r="F186" i="8"/>
  <c r="F182" i="8"/>
  <c r="F187" i="8"/>
  <c r="F188" i="8"/>
  <c r="F185" i="8"/>
  <c r="F189" i="8"/>
  <c r="F183" i="8"/>
  <c r="L194" i="8"/>
  <c r="M194" i="8" s="1"/>
  <c r="F191" i="8"/>
  <c r="F196" i="8"/>
  <c r="F190" i="8"/>
  <c r="F194" i="8"/>
  <c r="F193" i="8"/>
  <c r="F195" i="8"/>
  <c r="F192" i="8"/>
  <c r="F197" i="8"/>
  <c r="F204" i="8"/>
  <c r="L200" i="8"/>
  <c r="M200" i="8" s="1"/>
  <c r="F206" i="8"/>
  <c r="F201" i="8"/>
  <c r="F203" i="8"/>
  <c r="L207" i="8"/>
  <c r="M207" i="8" s="1"/>
  <c r="F200" i="8"/>
  <c r="F199" i="8"/>
  <c r="F205" i="8"/>
  <c r="F202" i="8"/>
  <c r="F207" i="8"/>
  <c r="F214" i="8"/>
  <c r="F208" i="8"/>
  <c r="F209" i="8"/>
  <c r="F213" i="8"/>
  <c r="F211" i="8"/>
  <c r="F212" i="8"/>
  <c r="F216" i="8"/>
  <c r="F210" i="8"/>
  <c r="F215" i="8"/>
  <c r="O217" i="8"/>
  <c r="O221" i="8"/>
  <c r="F221" i="8"/>
  <c r="F220" i="8"/>
  <c r="F217" i="8"/>
  <c r="F218" i="8"/>
  <c r="F224" i="8"/>
  <c r="F222" i="8"/>
  <c r="O233" i="8"/>
  <c r="O234" i="8"/>
  <c r="F228" i="8"/>
  <c r="F233" i="8"/>
  <c r="F227" i="8"/>
  <c r="F226" i="8"/>
  <c r="F231" i="8"/>
  <c r="F229" i="8"/>
  <c r="F230" i="8"/>
  <c r="F239" i="8"/>
  <c r="F238" i="8"/>
  <c r="F236" i="8"/>
  <c r="F240" i="8"/>
  <c r="F237" i="8"/>
  <c r="F235" i="8"/>
  <c r="O238" i="8"/>
  <c r="P235" i="8" s="1"/>
  <c r="Q235" i="8" s="1"/>
  <c r="F252" i="8"/>
  <c r="F251" i="8"/>
  <c r="O264" i="8"/>
  <c r="F267" i="8"/>
  <c r="L268" i="8"/>
  <c r="M268" i="8" s="1"/>
  <c r="F264" i="8"/>
  <c r="F270" i="8"/>
  <c r="F268" i="8"/>
  <c r="F265" i="8"/>
  <c r="F269" i="8"/>
  <c r="F266" i="8"/>
  <c r="O304" i="8"/>
  <c r="O308" i="8"/>
  <c r="L315" i="8"/>
  <c r="M315" i="8" s="1"/>
  <c r="L311" i="8"/>
  <c r="M311" i="8" s="1"/>
  <c r="M308" i="8"/>
  <c r="L307" i="8"/>
  <c r="M307" i="8" s="1"/>
  <c r="L300" i="8"/>
  <c r="M300" i="8" s="1"/>
  <c r="M304" i="8"/>
  <c r="L301" i="8"/>
  <c r="M301" i="8" s="1"/>
  <c r="M295" i="8"/>
  <c r="P280" i="8"/>
  <c r="Q280" i="8" s="1"/>
  <c r="P271" i="8"/>
  <c r="Q271" i="8" s="1"/>
  <c r="F263" i="8"/>
  <c r="F262" i="8"/>
  <c r="P253" i="8"/>
  <c r="Q253" i="8" s="1"/>
  <c r="L234" i="8"/>
  <c r="M234" i="8" s="1"/>
  <c r="L232" i="8"/>
  <c r="M232" i="8" s="1"/>
  <c r="F126" i="8"/>
  <c r="F135" i="8"/>
  <c r="L119" i="8"/>
  <c r="M119" i="8" s="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F74" i="8"/>
  <c r="BM145" i="1"/>
  <c r="BM160" i="1" s="1"/>
  <c r="AL114" i="2"/>
  <c r="BB114" i="1"/>
  <c r="BC114" i="1" s="1"/>
  <c r="AN114" i="1"/>
  <c r="F69" i="8"/>
  <c r="F70" i="8"/>
  <c r="F72" i="8"/>
  <c r="AL112" i="2"/>
  <c r="BB112" i="1"/>
  <c r="BC112" i="1" s="1"/>
  <c r="AN112" i="1"/>
  <c r="F68" i="8"/>
  <c r="M289" i="8"/>
  <c r="F120" i="8"/>
  <c r="F118" i="8"/>
  <c r="BM311" i="1"/>
  <c r="BL324" i="1"/>
  <c r="AZ326" i="1"/>
  <c r="AH326" i="1" s="1"/>
  <c r="M101" i="8"/>
  <c r="AZ285" i="1"/>
  <c r="AH285" i="1" s="1"/>
  <c r="BL283" i="1"/>
  <c r="BM242" i="1"/>
  <c r="AZ244" i="1"/>
  <c r="AH244" i="1" s="1"/>
  <c r="BL242" i="1"/>
  <c r="BL201" i="1"/>
  <c r="BM184" i="1"/>
  <c r="BL160" i="1"/>
  <c r="AH120" i="1"/>
  <c r="BM106" i="1"/>
  <c r="BL119" i="1"/>
  <c r="BL78" i="1"/>
  <c r="BM23" i="1"/>
  <c r="BM25" i="1"/>
  <c r="BM19" i="1"/>
  <c r="BC19" i="1"/>
  <c r="BL26" i="1"/>
  <c r="AH202" i="1"/>
  <c r="AH243" i="1"/>
  <c r="AH284" i="1"/>
  <c r="AH325" i="1"/>
  <c r="F110" i="8"/>
  <c r="F119" i="8"/>
  <c r="AL309" i="2"/>
  <c r="F109" i="8"/>
  <c r="AL311" i="2"/>
  <c r="AN106" i="1"/>
  <c r="AL106" i="2"/>
  <c r="F66" i="8"/>
  <c r="F64" i="8"/>
  <c r="BB102" i="1"/>
  <c r="AH28" i="1"/>
  <c r="AH27" i="1"/>
  <c r="AL73" i="2"/>
  <c r="AN73" i="1"/>
  <c r="F52" i="8"/>
  <c r="BB21" i="1"/>
  <c r="BC21" i="1" s="1"/>
  <c r="F65" i="8"/>
  <c r="BB104" i="1"/>
  <c r="BC104" i="1" s="1"/>
  <c r="F67" i="8"/>
  <c r="BB108" i="1"/>
  <c r="BC108" i="1" s="1"/>
  <c r="F71" i="8"/>
  <c r="BB116" i="1"/>
  <c r="BC116" i="1" s="1"/>
  <c r="M60" i="8"/>
  <c r="F309" i="8"/>
  <c r="F55" i="8"/>
  <c r="BB61" i="1"/>
  <c r="BC61" i="1" s="1"/>
  <c r="F313" i="8"/>
  <c r="M244" i="8"/>
  <c r="F58" i="8"/>
  <c r="F307" i="8"/>
  <c r="M172" i="8"/>
  <c r="M212" i="8"/>
  <c r="F53" i="8"/>
  <c r="AL23" i="2"/>
  <c r="AN23" i="1"/>
  <c r="F51" i="8"/>
  <c r="F50" i="8"/>
  <c r="M100" i="8"/>
  <c r="F305" i="8"/>
  <c r="F261" i="8"/>
  <c r="M55" i="8"/>
  <c r="M219" i="8"/>
  <c r="M136" i="8"/>
  <c r="V285" i="2"/>
  <c r="V203" i="2"/>
  <c r="V201" i="2"/>
  <c r="M227" i="8"/>
  <c r="M64" i="8"/>
  <c r="V160" i="2"/>
  <c r="BG26" i="1"/>
  <c r="M52" i="8"/>
  <c r="M51" i="8"/>
  <c r="AN324" i="2"/>
  <c r="V26" i="2"/>
  <c r="V326" i="2"/>
  <c r="V119" i="2"/>
  <c r="V78" i="2"/>
  <c r="V242" i="2"/>
  <c r="F54" i="8"/>
  <c r="BI25" i="1"/>
  <c r="C17" i="8" l="1"/>
  <c r="P208" i="8"/>
  <c r="Q208" i="8" s="1"/>
  <c r="AN270" i="1"/>
  <c r="AN270" i="2" s="1"/>
  <c r="AL270" i="2"/>
  <c r="BB270" i="1"/>
  <c r="BC270" i="1" s="1"/>
  <c r="BM270" i="1"/>
  <c r="BM283" i="1" s="1"/>
  <c r="BB235" i="1"/>
  <c r="BC235" i="1" s="1"/>
  <c r="AL235" i="2"/>
  <c r="AN235" i="1"/>
  <c r="AN235" i="2" s="1"/>
  <c r="C30" i="8"/>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C14" i="8"/>
  <c r="C12" i="8"/>
  <c r="C15" i="8"/>
  <c r="C29" i="8"/>
  <c r="C24" i="8"/>
  <c r="C18" i="8"/>
  <c r="C11" i="8"/>
  <c r="C9" i="8"/>
  <c r="C26" i="8"/>
  <c r="C21" i="8"/>
  <c r="C20" i="8"/>
  <c r="C23" i="8"/>
  <c r="C6" i="8"/>
  <c r="C5" i="8"/>
  <c r="BM17" i="1"/>
  <c r="P136" i="8"/>
  <c r="Q136" i="8" s="1"/>
  <c r="P181" i="8"/>
  <c r="Q181" i="8" s="1"/>
  <c r="P307" i="8"/>
  <c r="Q307" i="8" s="1"/>
  <c r="P226" i="8"/>
  <c r="Q226" i="8" s="1"/>
  <c r="P127" i="8"/>
  <c r="Q127" i="8" s="1"/>
  <c r="P82" i="8"/>
  <c r="Q82" i="8" s="1"/>
  <c r="P118" i="8"/>
  <c r="Q118" i="8" s="1"/>
  <c r="AN25" i="1"/>
  <c r="V27" i="2"/>
  <c r="AL17" i="2"/>
  <c r="AN17" i="1"/>
  <c r="P298" i="8"/>
  <c r="Q298" i="8" s="1"/>
  <c r="P91" i="8"/>
  <c r="Q91" i="8" s="1"/>
  <c r="P55" i="8"/>
  <c r="P262" i="8"/>
  <c r="Q262" i="8" s="1"/>
  <c r="P217" i="8"/>
  <c r="Q217" i="8" s="1"/>
  <c r="P109" i="8"/>
  <c r="Q109" i="8" s="1"/>
  <c r="P100" i="8"/>
  <c r="Q100" i="8" s="1"/>
  <c r="P50" i="8"/>
  <c r="P145" i="8"/>
  <c r="Q145" i="8" s="1"/>
  <c r="P73" i="8"/>
  <c r="Q73" i="8" s="1"/>
  <c r="BM201" i="1"/>
  <c r="AL186" i="2"/>
  <c r="BB186" i="1"/>
  <c r="F37" i="8"/>
  <c r="P64" i="8"/>
  <c r="G7" i="8"/>
  <c r="G18" i="8"/>
  <c r="G22" i="8"/>
  <c r="G10" i="8"/>
  <c r="G17" i="8"/>
  <c r="G15" i="8"/>
  <c r="F15" i="8" s="1"/>
  <c r="G28" i="8"/>
  <c r="G14" i="8"/>
  <c r="G27" i="8"/>
  <c r="G8" i="8"/>
  <c r="G13" i="8"/>
  <c r="G11" i="8"/>
  <c r="G12" i="8"/>
  <c r="G24" i="8"/>
  <c r="G25" i="8"/>
  <c r="G30" i="8"/>
  <c r="F30" i="8" s="1"/>
  <c r="G19" i="8"/>
  <c r="G21" i="8"/>
  <c r="G26" i="8"/>
  <c r="G16" i="8"/>
  <c r="G5" i="8"/>
  <c r="G6" i="8"/>
  <c r="F6" i="8"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B307" i="1"/>
  <c r="BM307" i="1"/>
  <c r="BM324" i="1" s="1"/>
  <c r="BM102" i="1"/>
  <c r="BM119" i="1" s="1"/>
  <c r="BC102" i="1"/>
  <c r="BB67" i="1"/>
  <c r="BC67" i="1" s="1"/>
  <c r="BM67" i="1"/>
  <c r="BM21" i="1"/>
  <c r="BB26" i="1"/>
  <c r="BB27" i="1" s="1"/>
  <c r="AN309" i="2"/>
  <c r="AL307" i="2"/>
  <c r="AN311" i="2"/>
  <c r="AL102" i="2"/>
  <c r="AN102" i="1"/>
  <c r="AN106" i="2"/>
  <c r="E27" i="8"/>
  <c r="E23" i="8"/>
  <c r="E16" i="8"/>
  <c r="E12" i="8"/>
  <c r="E8" i="8"/>
  <c r="E4" i="8"/>
  <c r="E6" i="8"/>
  <c r="E17" i="8"/>
  <c r="E5" i="8"/>
  <c r="E30" i="8"/>
  <c r="E26" i="8"/>
  <c r="E22" i="8"/>
  <c r="E15" i="8"/>
  <c r="E11" i="8"/>
  <c r="E7" i="8"/>
  <c r="E21" i="8"/>
  <c r="E28" i="8"/>
  <c r="E13" i="8"/>
  <c r="E29" i="8"/>
  <c r="E25" i="8"/>
  <c r="E18" i="8"/>
  <c r="E14" i="8"/>
  <c r="E10" i="8"/>
  <c r="E19" i="8"/>
  <c r="E24" i="8"/>
  <c r="E9" i="8"/>
  <c r="E20" i="8"/>
  <c r="D25" i="8"/>
  <c r="D6" i="8"/>
  <c r="D26" i="8"/>
  <c r="D7" i="8"/>
  <c r="D16" i="8"/>
  <c r="D24" i="8"/>
  <c r="D5" i="8"/>
  <c r="D30" i="8"/>
  <c r="D11" i="8"/>
  <c r="D9" i="8"/>
  <c r="D18" i="8"/>
  <c r="D4" i="8"/>
  <c r="D22" i="8"/>
  <c r="D21" i="8"/>
  <c r="D12" i="8"/>
  <c r="D17" i="8"/>
  <c r="D19" i="8"/>
  <c r="D29" i="8"/>
  <c r="D28" i="8"/>
  <c r="D14" i="8"/>
  <c r="D20" i="8"/>
  <c r="D15" i="8"/>
  <c r="D27" i="8"/>
  <c r="D8" i="8"/>
  <c r="D13" i="8"/>
  <c r="D10" i="8"/>
  <c r="D23" i="8"/>
  <c r="AN73" i="2"/>
  <c r="AN21" i="1"/>
  <c r="AL21" i="2"/>
  <c r="AL116" i="2"/>
  <c r="AN116" i="1"/>
  <c r="AN104" i="1"/>
  <c r="AL104" i="2"/>
  <c r="AL108" i="2"/>
  <c r="AN108" i="1"/>
  <c r="AL67" i="2"/>
  <c r="AN67" i="1"/>
  <c r="AL61" i="2"/>
  <c r="AN61" i="1"/>
  <c r="AN23" i="2"/>
  <c r="AL19" i="2"/>
  <c r="AN19" i="1"/>
  <c r="AH79" i="2"/>
  <c r="AH243" i="2"/>
  <c r="AH120" i="2"/>
  <c r="AH325" i="2"/>
  <c r="AH284" i="2"/>
  <c r="AH161" i="2"/>
  <c r="AH202" i="2"/>
  <c r="AH27" i="2"/>
  <c r="V162" i="2"/>
  <c r="BG27" i="1"/>
  <c r="C42" i="8"/>
  <c r="F43" i="8"/>
  <c r="F42" i="8"/>
  <c r="F40" i="8"/>
  <c r="E42" i="8"/>
  <c r="F39" i="8"/>
  <c r="F38" i="8"/>
  <c r="F44" i="8"/>
  <c r="F41" i="8"/>
  <c r="V28" i="2"/>
  <c r="E44" i="8"/>
  <c r="D39" i="8"/>
  <c r="C40" i="8"/>
  <c r="E39" i="8"/>
  <c r="C37" i="8"/>
  <c r="D44" i="8"/>
  <c r="AL25" i="2"/>
  <c r="C36" i="8"/>
  <c r="AN201" i="2"/>
  <c r="AN283" i="2"/>
  <c r="D43" i="8"/>
  <c r="AN160" i="2"/>
  <c r="E41" i="8"/>
  <c r="AN78" i="2"/>
  <c r="E37" i="8"/>
  <c r="C39" i="8"/>
  <c r="V80" i="2"/>
  <c r="V121" i="2"/>
  <c r="E36" i="8"/>
  <c r="D40" i="8"/>
  <c r="C43" i="8"/>
  <c r="D36" i="8"/>
  <c r="D41" i="8"/>
  <c r="E40" i="8"/>
  <c r="E38" i="8"/>
  <c r="C41" i="8"/>
  <c r="C44" i="8"/>
  <c r="E43" i="8"/>
  <c r="D37" i="8"/>
  <c r="V244" i="2"/>
  <c r="D42" i="8"/>
  <c r="C38" i="8"/>
  <c r="D38" i="8"/>
  <c r="AN242" i="2"/>
  <c r="AN119" i="2"/>
  <c r="BI26" i="1"/>
  <c r="BC272" i="1" l="1"/>
  <c r="BC283" i="1" s="1"/>
  <c r="BB283" i="1"/>
  <c r="BB284" i="1" s="1"/>
  <c r="AN284" i="1" s="1"/>
  <c r="AN284" i="2" s="1"/>
  <c r="BC231" i="1"/>
  <c r="BC242" i="1" s="1"/>
  <c r="BB242" i="1"/>
  <c r="BB243" i="1" s="1"/>
  <c r="AN243" i="1" s="1"/>
  <c r="AN243" i="2" s="1"/>
  <c r="Q50" i="8"/>
  <c r="C13" i="8"/>
  <c r="C16" i="8"/>
  <c r="C10" i="8"/>
  <c r="C28" i="8"/>
  <c r="C22" i="8"/>
  <c r="C25" i="8"/>
  <c r="C7" i="8"/>
  <c r="C19" i="8"/>
  <c r="C4" i="8"/>
  <c r="Q55" i="8"/>
  <c r="BM26" i="1"/>
  <c r="BC26" i="1" s="1"/>
  <c r="BC28" i="1" s="1"/>
  <c r="AN17" i="2"/>
  <c r="AN63" i="2"/>
  <c r="Q64" i="8"/>
  <c r="F5" i="8" s="1"/>
  <c r="AN186" i="2"/>
  <c r="BC186" i="1"/>
  <c r="BC201" i="1" s="1"/>
  <c r="BB201" i="1"/>
  <c r="BB202" i="1" s="1"/>
  <c r="AN202" i="1" s="1"/>
  <c r="AN202" i="2" s="1"/>
  <c r="G41" i="8"/>
  <c r="F12" i="8"/>
  <c r="F24" i="8"/>
  <c r="F18" i="8"/>
  <c r="F21" i="8"/>
  <c r="F27" i="8"/>
  <c r="F9" i="8"/>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B78" i="1"/>
  <c r="BB79" i="1" s="1"/>
  <c r="AN307" i="2"/>
  <c r="AN102" i="2"/>
  <c r="AN27" i="1"/>
  <c r="AN21" i="2"/>
  <c r="AN116" i="2"/>
  <c r="AN104" i="2"/>
  <c r="AN108" i="2"/>
  <c r="AN61" i="2"/>
  <c r="AN67" i="2"/>
  <c r="AN19" i="2"/>
  <c r="AH244" i="2"/>
  <c r="AH162" i="2"/>
  <c r="AH80" i="2"/>
  <c r="AH203" i="2"/>
  <c r="AH121" i="2"/>
  <c r="AH285" i="2"/>
  <c r="AH326" i="2"/>
  <c r="AH28" i="2"/>
  <c r="BG28" i="1"/>
  <c r="D45" i="8"/>
  <c r="AN204" i="2"/>
  <c r="C45" i="8"/>
  <c r="E45" i="8"/>
  <c r="AN25" i="2"/>
  <c r="AN286" i="2"/>
  <c r="BI27" i="1"/>
  <c r="BC285" i="1" l="1"/>
  <c r="AN285" i="1" s="1"/>
  <c r="AN285" i="2" s="1"/>
  <c r="BC244" i="1"/>
  <c r="AN244" i="1" s="1"/>
  <c r="H25" i="8"/>
  <c r="F25" i="8" s="1"/>
  <c r="H19" i="8"/>
  <c r="F19" i="8" s="1"/>
  <c r="H22" i="8"/>
  <c r="F22" i="8" s="1"/>
  <c r="H16" i="8"/>
  <c r="F16" i="8" s="1"/>
  <c r="H28" i="8"/>
  <c r="F28" i="8" s="1"/>
  <c r="H4" i="8"/>
  <c r="F4" i="8" s="1"/>
  <c r="H13" i="8"/>
  <c r="F13" i="8" s="1"/>
  <c r="H7" i="8"/>
  <c r="F7" i="8" s="1"/>
  <c r="H10" i="8"/>
  <c r="F10" i="8" s="1"/>
  <c r="F26" i="8"/>
  <c r="F8" i="8"/>
  <c r="F20" i="8"/>
  <c r="F14" i="8"/>
  <c r="F17" i="8"/>
  <c r="F11" i="8"/>
  <c r="F23" i="8"/>
  <c r="F29" i="8"/>
  <c r="BC203" i="1"/>
  <c r="AN203" i="1" s="1"/>
  <c r="AN161" i="2"/>
  <c r="BC162" i="1"/>
  <c r="AN162" i="1" s="1"/>
  <c r="AN163" i="1" s="1"/>
  <c r="BC121" i="1"/>
  <c r="AN121" i="1" s="1"/>
  <c r="BC326" i="1"/>
  <c r="AN326" i="1" s="1"/>
  <c r="AN327" i="1" s="1"/>
  <c r="AN327" i="2" s="1"/>
  <c r="BC80" i="1"/>
  <c r="AN80" i="1" s="1"/>
  <c r="AN120" i="1"/>
  <c r="AN28" i="1"/>
  <c r="AD29" i="1" s="1"/>
  <c r="AN27" i="2"/>
  <c r="AW29" i="1"/>
  <c r="G45" i="8"/>
  <c r="F45" i="8"/>
  <c r="BI28" i="1"/>
  <c r="AN244" i="2" l="1"/>
  <c r="AN245" i="1"/>
  <c r="AN245" i="2" s="1"/>
  <c r="AN203" i="2"/>
  <c r="AN122" i="1"/>
  <c r="AN122" i="2" s="1"/>
  <c r="AN162" i="2"/>
  <c r="AN121" i="2"/>
  <c r="AN326" i="2"/>
  <c r="AN120" i="2"/>
  <c r="AN79" i="1"/>
  <c r="AN80" i="2"/>
  <c r="AN28" i="2"/>
  <c r="BG30" i="1"/>
  <c r="AN26" i="2"/>
  <c r="AY29" i="1"/>
  <c r="AN81" i="1" l="1"/>
  <c r="AN163" i="2"/>
  <c r="AN79" i="2"/>
  <c r="BG31" i="1"/>
  <c r="M6" i="8"/>
  <c r="M10" i="8"/>
  <c r="BI30" i="1"/>
  <c r="AN81" i="2" l="1"/>
  <c r="BG32" i="1"/>
  <c r="O10" i="8"/>
  <c r="Q22" i="8"/>
  <c r="M5" i="8"/>
  <c r="M14" i="8"/>
  <c r="M13" i="8" s="1"/>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5" i="1"/>
  <c r="BI44" i="1"/>
  <c r="BJ16" i="1" l="1"/>
  <c r="AL94" i="1" l="1"/>
  <c r="AL299" i="1"/>
  <c r="AL217" i="1"/>
  <c r="AL135" i="1"/>
  <c r="AL53" i="1"/>
  <c r="AL258" i="1"/>
  <c r="AL176" i="1"/>
  <c r="AL9" i="2"/>
  <c r="W29" i="8"/>
  <c r="W10" i="8"/>
  <c r="X12" i="8" s="1"/>
  <c r="W20" i="8"/>
  <c r="O6" i="8"/>
  <c r="Z20" i="8" l="1"/>
  <c r="AA20" i="8" s="1"/>
  <c r="X22" i="8"/>
  <c r="W5" i="8"/>
  <c r="M25" i="8" s="1"/>
  <c r="X31" i="8"/>
  <c r="X7" i="8" s="1"/>
  <c r="L22" i="8" s="1"/>
  <c r="AL258" i="2"/>
  <c r="AL94" i="2"/>
  <c r="AL176" i="2"/>
  <c r="AL135" i="2"/>
  <c r="AL217" i="2"/>
  <c r="AL299" i="2"/>
  <c r="AL53" i="2"/>
  <c r="O5" i="8"/>
  <c r="O14" i="8"/>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sharedStrings.xml><?xml version="1.0" encoding="utf-8"?>
<sst xmlns="http://schemas.openxmlformats.org/spreadsheetml/2006/main" count="1900" uniqueCount="301">
  <si>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</si>
  <si>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</si>
  <si>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</si>
  <si>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</si>
  <si>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</si>
  <si>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</si>
  <si>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</si>
  <si>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</si>
  <si>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</si>
  <si>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</si>
  <si>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</si>
  <si>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</si>
  <si>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</si>
  <si>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</si>
  <si>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</si>
  <si>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</si>
  <si>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</si>
  <si>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</si>
  <si>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</si>
  <si>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</si>
  <si>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</si>
  <si>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</si>
  <si>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</si>
  <si>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</si>
  <si>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</si>
  <si>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</si>
  <si>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</si>
  <si>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</si>
  <si>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</si>
  <si>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</si>
  <si>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</si>
  <si>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</si>
  <si>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</si>
  <si>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</si>
  <si>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</si>
  <si>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</si>
  <si>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</si>
  <si>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</si>
  <si>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</si>
  <si>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</si>
  <si>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</si>
  <si>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</si>
  <si>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</si>
  <si>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</si>
  <si>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</si>
  <si>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</si>
  <si>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</si>
  <si>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</si>
  <si>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</si>
  <si>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</si>
  <si>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</si>
  <si>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</si>
  <si>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</si>
  <si>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</si>
  <si>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</si>
  <si>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</si>
  <si>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</si>
  <si>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</si>
  <si>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</si>
  <si>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</si>
  <si>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</si>
  <si>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</si>
  <si>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</si>
  <si>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</si>
  <si>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</si>
  <si>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</si>
  <si>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</si>
  <si>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</si>
  <si>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</si>
  <si>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</si>
  <si>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</si>
  <si>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</si>
  <si>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事業開始時期</t>
    <rPh sb="0" eb="2">
      <t>ジギョウ</t>
    </rPh>
    <rPh sb="2" eb="4">
      <t>カイシ</t>
    </rPh>
    <rPh sb="4" eb="6">
      <t>ジキ</t>
    </rPh>
    <phoneticPr fontId="2"/>
  </si>
  <si>
    <t>保険料率</t>
    <rPh sb="0" eb="2">
      <t>ホケン</t>
    </rPh>
    <rPh sb="2" eb="3">
      <t>リョウ</t>
    </rPh>
    <rPh sb="3" eb="4">
      <t>リツ</t>
    </rPh>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</si>
  <si>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</si>
  <si>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</si>
  <si>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</si>
  <si>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</si>
  <si>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</si>
  <si>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</si>
  <si>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</si>
  <si>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</si>
  <si>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事業の種類</t>
    <phoneticPr fontId="2"/>
  </si>
  <si>
    <t>請負金額</t>
    <rPh sb="0" eb="2">
      <t>ウケオイ</t>
    </rPh>
    <rPh sb="2" eb="4">
      <t>キンガク</t>
    </rPh>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</si>
  <si>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</si>
  <si>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</si>
  <si>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</si>
  <si>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</si>
  <si>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</si>
  <si>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</si>
  <si>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</si>
  <si>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</si>
  <si>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</si>
  <si>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</si>
  <si>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</si>
  <si>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</si>
  <si>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</si>
  <si>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</si>
  <si>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</si>
  <si>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</si>
  <si>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</si>
  <si>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</si>
  <si>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</si>
  <si>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</si>
  <si>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</si>
  <si>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</si>
  <si>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</si>
  <si>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</si>
  <si>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</si>
  <si>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</si>
  <si>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</si>
  <si>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</si>
  <si>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</si>
  <si>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</si>
  <si>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</si>
  <si>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</si>
  <si>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</si>
  <si>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</si>
  <si>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</si>
  <si>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</si>
  <si>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</si>
  <si>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</si>
  <si>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</si>
  <si>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</si>
  <si>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</si>
  <si>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</si>
  <si>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</si>
  <si>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</si>
  <si>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</si>
  <si>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</si>
  <si>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</si>
  <si>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</si>
  <si>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</si>
  <si>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</si>
  <si>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</si>
  <si>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</si>
  <si>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</si>
  <si>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</si>
  <si>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</si>
  <si>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</si>
  <si>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</si>
  <si>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</si>
  <si>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</si>
  <si>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</si>
  <si>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</si>
  <si>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</si>
  <si>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</si>
  <si>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</si>
  <si>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</si>
  <si>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</si>
  <si>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</si>
  <si>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</si>
  <si>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</si>
  <si>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</si>
  <si>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</si>
  <si>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</si>
  <si>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</si>
  <si>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</si>
  <si>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</si>
  <si>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</si>
  <si>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</si>
  <si>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</si>
  <si>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</si>
  <si>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</si>
  <si>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</si>
  <si>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</si>
  <si>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</si>
  <si>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</si>
  <si>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</si>
  <si>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</si>
  <si>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</si>
  <si>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</si>
  <si>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</si>
  <si>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</si>
  <si>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</si>
  <si>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</si>
  <si>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</si>
  <si>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</si>
  <si>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</si>
  <si>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</si>
  <si>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</si>
  <si>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</si>
  <si>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</si>
  <si>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</si>
  <si>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</si>
  <si>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</si>
  <si>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</si>
  <si>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</si>
  <si>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</si>
  <si>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</si>
  <si>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</si>
  <si>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</si>
  <si>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</si>
  <si>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</si>
  <si>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</si>
  <si>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</si>
  <si>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</si>
  <si>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</si>
  <si>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</si>
  <si>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</si>
  <si>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</si>
  <si>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</si>
  <si>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</si>
  <si>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</si>
  <si>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</si>
  <si>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</si>
  <si>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</si>
  <si>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</si>
  <si>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</si>
  <si>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</si>
  <si>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</si>
  <si>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</si>
  <si>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</si>
  <si>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</si>
  <si>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</si>
  <si>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</si>
  <si>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</si>
  <si>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</si>
  <si>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</si>
  <si>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</si>
  <si>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</si>
  <si>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</si>
  <si>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</si>
  <si>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</si>
  <si>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</si>
  <si>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</si>
  <si>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</si>
  <si>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</si>
  <si>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</si>
  <si>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</si>
  <si>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</si>
  <si>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</si>
  <si>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</si>
  <si>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</si>
  <si>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</si>
  <si>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</si>
  <si>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</si>
  <si>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</si>
  <si>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</si>
  <si>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</si>
  <si>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</si>
  <si>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</si>
  <si>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</si>
  <si>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</si>
  <si>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</si>
  <si>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</si>
  <si>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</si>
  <si>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</si>
  <si>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</si>
  <si>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</si>
  <si>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</si>
  <si>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</si>
  <si>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</si>
  <si>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</si>
  <si>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</si>
  <si>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</si>
  <si>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</si>
  <si>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</si>
  <si>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</si>
  <si>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</si>
  <si>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</si>
  <si>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</si>
  <si>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</si>
  <si>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</si>
  <si>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</si>
  <si>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</si>
  <si>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</si>
  <si>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1</t>
    <phoneticPr fontId="2"/>
  </si>
  <si>
    <t>3</t>
    <phoneticPr fontId="2"/>
  </si>
  <si>
    <t>記入見本</t>
    <rPh sb="0" eb="2">
      <t>キニュウ</t>
    </rPh>
    <rPh sb="2" eb="4">
      <t>ミホン</t>
    </rPh>
    <phoneticPr fontId="2"/>
  </si>
  <si>
    <t>この２部は、確定保険料申告の際に記載し、提出する。</t>
    <rPh sb="3" eb="4">
      <t>ブ</t>
    </rPh>
    <rPh sb="6" eb="8">
      <t>カクテイ</t>
    </rPh>
    <rPh sb="8" eb="11">
      <t>ホケンリョウ</t>
    </rPh>
    <rPh sb="11" eb="13">
      <t>シンコク</t>
    </rPh>
    <rPh sb="14" eb="15">
      <t>サイ</t>
    </rPh>
    <rPh sb="16" eb="18">
      <t>キサイ</t>
    </rPh>
    <rPh sb="20" eb="22">
      <t>テイシュツ</t>
    </rPh>
    <phoneticPr fontId="2"/>
  </si>
  <si>
    <t>事業主控</t>
    <rPh sb="0" eb="3">
      <t>ジギョウヌシ</t>
    </rPh>
    <rPh sb="3" eb="4">
      <t>ヒカ</t>
    </rPh>
    <phoneticPr fontId="2"/>
  </si>
  <si>
    <t>1</t>
    <phoneticPr fontId="2"/>
  </si>
  <si>
    <t>3</t>
    <phoneticPr fontId="2"/>
  </si>
  <si>
    <t>0</t>
    <phoneticPr fontId="2"/>
  </si>
  <si>
    <t>8</t>
    <phoneticPr fontId="2"/>
  </si>
  <si>
    <t>9</t>
    <phoneticPr fontId="2"/>
  </si>
  <si>
    <t>5</t>
    <phoneticPr fontId="2"/>
  </si>
  <si>
    <t>2</t>
    <phoneticPr fontId="2"/>
  </si>
  <si>
    <t>労務比率</t>
  </si>
  <si>
    <t>㋑請負代金の額</t>
    <rPh sb="1" eb="3">
      <t>ウケオイ</t>
    </rPh>
    <rPh sb="3" eb="5">
      <t>ダイキン</t>
    </rPh>
    <rPh sb="6" eb="7">
      <t>ガク</t>
    </rPh>
    <phoneticPr fontId="2"/>
  </si>
  <si>
    <t>㋺請負代金に
加算する額</t>
    <rPh sb="1" eb="3">
      <t>ウケオイ</t>
    </rPh>
    <rPh sb="3" eb="5">
      <t>ダイキン</t>
    </rPh>
    <rPh sb="7" eb="9">
      <t>カサン</t>
    </rPh>
    <rPh sb="11" eb="12">
      <t>ガク</t>
    </rPh>
    <phoneticPr fontId="2"/>
  </si>
  <si>
    <t>㋩請負代金
から控除する額</t>
    <rPh sb="1" eb="3">
      <t>ウケオイ</t>
    </rPh>
    <rPh sb="3" eb="5">
      <t>ダイキン</t>
    </rPh>
    <rPh sb="8" eb="10">
      <t>コウジョ</t>
    </rPh>
    <rPh sb="12" eb="13">
      <t>ガク</t>
    </rPh>
    <phoneticPr fontId="2"/>
  </si>
  <si>
    <t>㋥請負代金</t>
    <rPh sb="1" eb="3">
      <t>ウケオイ</t>
    </rPh>
    <rPh sb="3" eb="5">
      <t>ダイキン</t>
    </rPh>
    <phoneticPr fontId="2"/>
  </si>
  <si>
    <t>賃金で算定</t>
    <rPh sb="0" eb="2">
      <t>チンギン</t>
    </rPh>
    <rPh sb="3" eb="5">
      <t>サンテイ</t>
    </rPh>
    <phoneticPr fontId="2"/>
  </si>
  <si>
    <t>土建邸　○○工事</t>
    <rPh sb="0" eb="2">
      <t>ドケン</t>
    </rPh>
    <rPh sb="2" eb="3">
      <t>テイ</t>
    </rPh>
    <rPh sb="6" eb="8">
      <t>コウジ</t>
    </rPh>
    <phoneticPr fontId="2"/>
  </si>
  <si>
    <t>新宿区北新宿4-33-9</t>
    <rPh sb="0" eb="3">
      <t>シンジュクク</t>
    </rPh>
    <rPh sb="3" eb="6">
      <t>キタシンジュク</t>
    </rPh>
    <phoneticPr fontId="2"/>
  </si>
  <si>
    <t>（㋑+㋺-㋩）</t>
    <phoneticPr fontId="2"/>
  </si>
  <si>
    <t>新宿邸　△△工事</t>
    <rPh sb="0" eb="2">
      <t>シンジュク</t>
    </rPh>
    <rPh sb="2" eb="3">
      <t>テイ</t>
    </rPh>
    <rPh sb="6" eb="8">
      <t>コウジ</t>
    </rPh>
    <phoneticPr fontId="2"/>
  </si>
  <si>
    <t>新宿区北新宿1-33-9</t>
    <rPh sb="0" eb="3">
      <t>シンジュクク</t>
    </rPh>
    <rPh sb="3" eb="6">
      <t>キタシンジュク</t>
    </rPh>
    <phoneticPr fontId="2"/>
  </si>
  <si>
    <t>他50件</t>
    <rPh sb="0" eb="1">
      <t>ホカ</t>
    </rPh>
    <rPh sb="3" eb="4">
      <t>ケン</t>
    </rPh>
    <phoneticPr fontId="2"/>
  </si>
  <si>
    <t xml:space="preserve"> </t>
    <phoneticPr fontId="2"/>
  </si>
  <si>
    <t>東京</t>
    <rPh sb="0" eb="2">
      <t>トウキョウ</t>
    </rPh>
    <phoneticPr fontId="2"/>
  </si>
  <si>
    <t>社会保険労務士記載欄は、この報告書を社会保険労務士が作成した場合のみ記載すること。</t>
    <rPh sb="0" eb="2">
      <t>シャカイ</t>
    </rPh>
    <rPh sb="2" eb="4">
      <t>ホケン</t>
    </rPh>
    <rPh sb="4" eb="7">
      <t>ロウムシ</t>
    </rPh>
    <rPh sb="7" eb="9">
      <t>キサイ</t>
    </rPh>
    <rPh sb="9" eb="10">
      <t>ラン</t>
    </rPh>
    <rPh sb="14" eb="17">
      <t>ホウコクショ</t>
    </rPh>
    <rPh sb="18" eb="20">
      <t>シャカイ</t>
    </rPh>
    <rPh sb="20" eb="22">
      <t>ホケン</t>
    </rPh>
    <rPh sb="22" eb="25">
      <t>ロウムシ</t>
    </rPh>
    <rPh sb="26" eb="28">
      <t>サクセイ</t>
    </rPh>
    <rPh sb="30" eb="32">
      <t>バアイ</t>
    </rPh>
    <rPh sb="34" eb="36">
      <t>キサイ</t>
    </rPh>
    <phoneticPr fontId="2"/>
  </si>
  <si>
    <t>㊞</t>
    <phoneticPr fontId="2"/>
  </si>
  <si>
    <t>0</t>
    <phoneticPr fontId="2"/>
  </si>
  <si>
    <t>8</t>
    <phoneticPr fontId="2"/>
  </si>
  <si>
    <t>9</t>
    <phoneticPr fontId="2"/>
  </si>
  <si>
    <t>5</t>
    <phoneticPr fontId="2"/>
  </si>
  <si>
    <t>2</t>
    <phoneticPr fontId="2"/>
  </si>
  <si>
    <t>東京</t>
    <rPh sb="0" eb="2">
      <t>トウキョウ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</si>
</sst>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_ "/>
    <numFmt numFmtId="184" formatCode="#,##0_ "/>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10"/>
      <name val="ＭＳ Ｐ明朝"/>
      <family val="1"/>
      <charset val="128"/>
    </font>
    <font>
      <b/>
      <sz val="9"/>
      <color indexed="10"/>
      <name val="ＭＳ Ｐ明朝"/>
      <family val="1"/>
      <charset val="128"/>
    </font>
    <font>
      <b/>
      <sz val="16"/>
      <color indexed="10"/>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FF0000"/>
      <name val="ＭＳ Ｐ明朝"/>
      <family val="1"/>
      <charset val="128"/>
    </font>
    <font>
      <b/>
      <sz val="16"/>
      <color rgb="FFFF0000"/>
      <name val="ＭＳ Ｐゴシック"/>
      <family val="3"/>
      <charset val="128"/>
      <scheme val="major"/>
    </font>
    <font>
      <sz val="11"/>
      <color rgb="FFFF0000"/>
      <name val="ＭＳ Ｐ明朝"/>
      <family val="1"/>
      <charset val="128"/>
    </font>
    <font>
      <sz val="9"/>
      <color rgb="FF008000"/>
      <name val="ＭＳ Ｐ明朝"/>
      <family val="1"/>
      <charset val="128"/>
    </font>
    <font>
      <sz val="10"/>
      <color rgb="FFFF0000"/>
      <name val="ＭＳ Ｐゴシック"/>
      <family val="3"/>
      <charset val="128"/>
      <scheme val="minor"/>
    </font>
  </fonts>
  <fills count="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49">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64"/>
      </left>
      <right style="thin">
        <color indexed="64"/>
      </right>
      <top/>
      <bottom/>
      <diagonal/>
    </border>
    <border>
      <left style="dotted">
        <color indexed="17"/>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dashDotDot">
        <color indexed="17"/>
      </left>
      <right/>
      <top style="dashDotDot">
        <color indexed="17"/>
      </top>
      <bottom style="dashDotDot">
        <color indexed="17"/>
      </bottom>
      <diagonal/>
    </border>
    <border>
      <left/>
      <right/>
      <top style="dashDotDot">
        <color indexed="17"/>
      </top>
      <bottom style="dashDotDot">
        <color indexed="17"/>
      </bottom>
      <diagonal/>
    </border>
    <border>
      <left/>
      <right style="dashDotDot">
        <color indexed="17"/>
      </right>
      <top style="dashDotDot">
        <color indexed="17"/>
      </top>
      <bottom style="dashDotDot">
        <color indexed="17"/>
      </bottom>
      <diagonal/>
    </border>
    <border>
      <left/>
      <right/>
      <top style="dotted">
        <color indexed="17"/>
      </top>
      <bottom style="hair">
        <color indexed="17"/>
      </bottom>
      <diagonal/>
    </border>
    <border>
      <left/>
      <right/>
      <top style="hair">
        <color indexed="17"/>
      </top>
      <bottom style="dotted">
        <color indexed="17"/>
      </bottom>
      <diagonal/>
    </border>
  </borders>
  <cellStyleXfs count="4">
    <xf numFmtId="0" fontId="0" fillId="0" borderId="0"/>
    <xf numFmtId="38" fontId="1" fillId="0" borderId="0" applyFont="0" applyFill="0" applyBorder="0" applyAlignment="0" applyProtection="0"/>
    <xf numFmtId="38" fontId="24" fillId="0" borderId="0" applyFont="0" applyFill="0" applyBorder="0" applyAlignment="0" applyProtection="0">
      <alignment vertical="center"/>
    </xf>
    <xf numFmtId="0" fontId="25" fillId="0" borderId="0">
      <alignment vertical="center"/>
    </xf>
  </cellStyleXfs>
  <cellXfs count="1069">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8" xfId="0" applyBorder="1" applyAlignment="1">
      <alignment horizontal="center" vertical="center"/>
    </xf>
    <xf numFmtId="0" fontId="0" fillId="0" borderId="26" xfId="0" applyBorder="1" applyAlignment="1">
      <alignment vertical="center"/>
    </xf>
    <xf numFmtId="0" fontId="0" fillId="0" borderId="28"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18" fillId="0" borderId="0" xfId="0" applyFont="1" applyAlignment="1">
      <alignment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9" xfId="0" applyNumberFormat="1" applyFont="1" applyFill="1" applyBorder="1" applyAlignment="1">
      <alignment horizontal="center" vertical="center"/>
    </xf>
    <xf numFmtId="0" fontId="13" fillId="3" borderId="30"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5" xfId="0" applyNumberFormat="1" applyFont="1" applyFill="1" applyBorder="1" applyAlignment="1">
      <alignment horizontal="center" vertical="center"/>
    </xf>
    <xf numFmtId="0" fontId="11" fillId="0" borderId="37" xfId="0" applyFont="1" applyBorder="1" applyAlignment="1">
      <alignment vertical="center"/>
    </xf>
    <xf numFmtId="0" fontId="11" fillId="0" borderId="36"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3" xfId="0" applyFont="1" applyBorder="1" applyAlignment="1">
      <alignment horizontal="center" vertical="center" wrapText="1"/>
    </xf>
    <xf numFmtId="0" fontId="13" fillId="0" borderId="0" xfId="0" applyFont="1" applyFill="1" applyAlignment="1">
      <alignment horizontal="center" vertical="center"/>
    </xf>
    <xf numFmtId="0" fontId="13" fillId="0" borderId="29" xfId="0" applyFont="1" applyBorder="1" applyAlignment="1">
      <alignment vertical="center"/>
    </xf>
    <xf numFmtId="49" fontId="13" fillId="0" borderId="24" xfId="0" applyNumberFormat="1" applyFont="1" applyBorder="1" applyAlignment="1">
      <alignment horizontal="center" vertical="center" wrapText="1"/>
    </xf>
    <xf numFmtId="0" fontId="13" fillId="3" borderId="23" xfId="0" applyFont="1" applyFill="1" applyBorder="1" applyAlignment="1">
      <alignment horizontal="center" vertical="center" wrapText="1"/>
    </xf>
    <xf numFmtId="0" fontId="0" fillId="0" borderId="0" xfId="0" applyFill="1" applyBorder="1" applyAlignment="1">
      <alignment vertical="center"/>
    </xf>
    <xf numFmtId="0" fontId="19"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3" xfId="0" applyNumberFormat="1" applyBorder="1" applyAlignment="1">
      <alignment vertical="center"/>
    </xf>
    <xf numFmtId="0" fontId="22" fillId="4" borderId="38" xfId="0" applyFont="1" applyFill="1" applyBorder="1" applyAlignment="1" applyProtection="1">
      <alignment horizontal="center" vertical="center" shrinkToFit="1"/>
    </xf>
    <xf numFmtId="184" fontId="22" fillId="4" borderId="38" xfId="0" applyNumberFormat="1" applyFont="1" applyFill="1" applyBorder="1" applyAlignment="1" applyProtection="1">
      <alignment horizontal="center" vertical="center"/>
    </xf>
    <xf numFmtId="184" fontId="23" fillId="4" borderId="38" xfId="0" applyNumberFormat="1" applyFont="1" applyFill="1" applyBorder="1" applyAlignment="1" applyProtection="1">
      <alignment horizontal="center" vertical="center"/>
    </xf>
    <xf numFmtId="184" fontId="23" fillId="4" borderId="19" xfId="0" applyNumberFormat="1" applyFont="1" applyFill="1" applyBorder="1" applyAlignment="1" applyProtection="1">
      <alignment horizontal="center" vertical="center"/>
    </xf>
    <xf numFmtId="0" fontId="22" fillId="4" borderId="29" xfId="0" applyFont="1" applyFill="1" applyBorder="1" applyAlignment="1" applyProtection="1">
      <alignment horizontal="center" vertical="center" shrinkToFit="1"/>
    </xf>
    <xf numFmtId="184" fontId="22" fillId="0" borderId="29" xfId="0" applyNumberFormat="1" applyFont="1" applyBorder="1" applyAlignment="1" applyProtection="1">
      <alignment vertical="center"/>
    </xf>
    <xf numFmtId="0" fontId="22" fillId="4" borderId="31" xfId="0" applyFont="1" applyFill="1" applyBorder="1" applyAlignment="1" applyProtection="1">
      <alignment horizontal="center" vertical="center" shrinkToFit="1"/>
    </xf>
    <xf numFmtId="184" fontId="22" fillId="4" borderId="29" xfId="0" applyNumberFormat="1" applyFont="1" applyFill="1" applyBorder="1" applyAlignment="1" applyProtection="1">
      <alignment horizontal="center" vertical="center"/>
    </xf>
    <xf numFmtId="184" fontId="23" fillId="4" borderId="29" xfId="0" applyNumberFormat="1" applyFont="1" applyFill="1" applyBorder="1" applyAlignment="1" applyProtection="1">
      <alignment horizontal="center" vertical="center"/>
    </xf>
    <xf numFmtId="0" fontId="23" fillId="0" borderId="19" xfId="0" applyFont="1" applyBorder="1" applyAlignment="1" applyProtection="1">
      <alignment horizontal="center" vertical="center"/>
    </xf>
    <xf numFmtId="0" fontId="23" fillId="0" borderId="22" xfId="0" applyFont="1" applyBorder="1" applyAlignment="1" applyProtection="1">
      <alignment horizontal="center" vertical="center"/>
    </xf>
    <xf numFmtId="0" fontId="23" fillId="0" borderId="0" xfId="0" applyFont="1" applyAlignment="1" applyProtection="1">
      <alignment vertical="center"/>
    </xf>
    <xf numFmtId="184" fontId="23" fillId="0" borderId="0" xfId="0" applyNumberFormat="1" applyFont="1" applyAlignment="1" applyProtection="1">
      <alignment vertical="center"/>
    </xf>
    <xf numFmtId="0" fontId="23" fillId="0" borderId="0" xfId="0" applyFont="1" applyFill="1" applyAlignment="1" applyProtection="1">
      <alignment vertical="center"/>
    </xf>
    <xf numFmtId="184" fontId="23" fillId="0" borderId="29" xfId="0" applyNumberFormat="1" applyFont="1" applyBorder="1" applyAlignment="1" applyProtection="1">
      <alignment vertical="center"/>
    </xf>
    <xf numFmtId="184" fontId="23" fillId="0" borderId="28" xfId="0" applyNumberFormat="1" applyFont="1" applyBorder="1" applyAlignment="1" applyProtection="1">
      <alignment vertical="center"/>
    </xf>
    <xf numFmtId="184" fontId="22" fillId="0" borderId="31" xfId="0" applyNumberFormat="1" applyFont="1" applyBorder="1" applyAlignment="1" applyProtection="1">
      <alignment vertical="center"/>
    </xf>
    <xf numFmtId="184" fontId="23" fillId="0" borderId="31" xfId="0" applyNumberFormat="1" applyFont="1" applyBorder="1" applyAlignment="1" applyProtection="1">
      <alignment vertical="center"/>
    </xf>
    <xf numFmtId="184" fontId="23" fillId="0" borderId="28" xfId="0" applyNumberFormat="1" applyFont="1" applyFill="1" applyBorder="1" applyAlignment="1" applyProtection="1">
      <alignment vertical="center"/>
    </xf>
    <xf numFmtId="184" fontId="23" fillId="0" borderId="0" xfId="0" applyNumberFormat="1" applyFont="1" applyFill="1" applyAlignment="1" applyProtection="1">
      <alignment vertical="center"/>
    </xf>
    <xf numFmtId="184" fontId="0" fillId="0" borderId="0" xfId="0" applyNumberFormat="1" applyFill="1" applyBorder="1" applyAlignment="1">
      <alignment vertical="center"/>
    </xf>
    <xf numFmtId="184" fontId="0" fillId="0" borderId="0" xfId="0" applyNumberFormat="1"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0" xfId="0" applyBorder="1" applyAlignment="1">
      <alignment vertical="center"/>
    </xf>
    <xf numFmtId="184" fontId="0" fillId="0" borderId="21" xfId="0" applyNumberFormat="1" applyFill="1" applyBorder="1" applyAlignment="1">
      <alignment vertical="center"/>
    </xf>
    <xf numFmtId="184" fontId="0" fillId="0" borderId="21" xfId="0" applyNumberFormat="1" applyBorder="1" applyAlignment="1">
      <alignment vertical="center"/>
    </xf>
    <xf numFmtId="0" fontId="13" fillId="3" borderId="17" xfId="0" applyFont="1" applyFill="1" applyBorder="1" applyAlignment="1">
      <alignment horizontal="center" vertical="center" wrapText="1"/>
    </xf>
    <xf numFmtId="49" fontId="13" fillId="0" borderId="19" xfId="0" applyNumberFormat="1" applyFont="1" applyBorder="1" applyAlignment="1">
      <alignment horizontal="center" vertical="center" wrapText="1"/>
    </xf>
    <xf numFmtId="0" fontId="13" fillId="3" borderId="18" xfId="0" applyFont="1" applyFill="1" applyBorder="1" applyAlignment="1">
      <alignment horizontal="center" vertical="center" wrapText="1"/>
    </xf>
    <xf numFmtId="49" fontId="13" fillId="0" borderId="120" xfId="0" applyNumberFormat="1" applyFont="1" applyBorder="1" applyAlignment="1">
      <alignment horizontal="center" vertical="center" wrapText="1"/>
    </xf>
    <xf numFmtId="0" fontId="13" fillId="0" borderId="18"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18" xfId="0" applyFill="1" applyBorder="1" applyAlignment="1">
      <alignment vertical="center"/>
    </xf>
    <xf numFmtId="0" fontId="0" fillId="5" borderId="0" xfId="0" applyFill="1" applyBorder="1" applyAlignment="1">
      <alignment vertical="center"/>
    </xf>
    <xf numFmtId="0" fontId="0" fillId="5" borderId="21" xfId="0" applyFill="1" applyBorder="1" applyAlignment="1">
      <alignment vertical="center"/>
    </xf>
    <xf numFmtId="0" fontId="0" fillId="5" borderId="19" xfId="0" applyFill="1" applyBorder="1" applyAlignment="1">
      <alignment vertical="center"/>
    </xf>
    <xf numFmtId="0" fontId="0" fillId="5" borderId="24" xfId="0" applyFill="1" applyBorder="1" applyAlignment="1">
      <alignment vertical="center"/>
    </xf>
    <xf numFmtId="0" fontId="0" fillId="5" borderId="22" xfId="0" applyFill="1" applyBorder="1" applyAlignment="1">
      <alignment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00" xfId="0" applyBorder="1" applyAlignment="1">
      <alignment horizontal="center" vertical="center"/>
    </xf>
    <xf numFmtId="0" fontId="0" fillId="0" borderId="112" xfId="0" applyBorder="1" applyAlignment="1">
      <alignment horizontal="center" vertical="center"/>
    </xf>
    <xf numFmtId="0" fontId="11" fillId="0" borderId="100" xfId="0" applyFont="1" applyBorder="1" applyAlignment="1">
      <alignment vertical="center"/>
    </xf>
    <xf numFmtId="0" fontId="11" fillId="0" borderId="25" xfId="0" applyFont="1" applyBorder="1" applyAlignment="1">
      <alignment vertical="center"/>
    </xf>
    <xf numFmtId="0" fontId="0" fillId="0" borderId="25"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vertical="center"/>
    </xf>
    <xf numFmtId="0" fontId="11" fillId="0" borderId="105" xfId="0" applyFont="1" applyBorder="1" applyAlignment="1">
      <alignment horizontal="center" vertical="center"/>
    </xf>
    <xf numFmtId="0" fontId="11" fillId="0" borderId="31" xfId="0" applyFont="1" applyBorder="1" applyAlignment="1">
      <alignment horizontal="center" vertical="center"/>
    </xf>
    <xf numFmtId="0" fontId="11" fillId="0" borderId="20" xfId="0" applyFont="1" applyBorder="1" applyAlignment="1">
      <alignment horizontal="center" vertical="center"/>
    </xf>
    <xf numFmtId="0" fontId="11" fillId="0" borderId="32" xfId="0" applyFont="1" applyBorder="1" applyAlignment="1">
      <alignment horizontal="center" vertical="center"/>
    </xf>
    <xf numFmtId="0" fontId="11" fillId="0" borderId="130" xfId="0" applyFont="1" applyBorder="1" applyAlignment="1">
      <alignment horizontal="center" vertical="center"/>
    </xf>
    <xf numFmtId="0" fontId="11" fillId="0" borderId="29" xfId="0" applyFont="1" applyBorder="1" applyAlignment="1">
      <alignment vertical="center"/>
    </xf>
    <xf numFmtId="0" fontId="11" fillId="0" borderId="26" xfId="0" applyFont="1" applyBorder="1" applyAlignment="1">
      <alignment horizontal="center" vertical="center"/>
    </xf>
    <xf numFmtId="0" fontId="11" fillId="0" borderId="35" xfId="0" applyFont="1" applyBorder="1" applyAlignment="1">
      <alignment vertical="center"/>
    </xf>
    <xf numFmtId="0" fontId="11" fillId="0" borderId="30" xfId="0" applyFont="1" applyBorder="1" applyAlignment="1">
      <alignment horizontal="center" vertical="center"/>
    </xf>
    <xf numFmtId="0" fontId="11" fillId="0" borderId="131" xfId="0" applyFont="1" applyBorder="1" applyAlignment="1">
      <alignment horizontal="center" vertical="center"/>
    </xf>
    <xf numFmtId="0" fontId="11" fillId="0" borderId="33" xfId="0" applyFont="1" applyBorder="1" applyAlignment="1">
      <alignment vertical="center"/>
    </xf>
    <xf numFmtId="0" fontId="11" fillId="0" borderId="35" xfId="0" applyFont="1" applyBorder="1" applyAlignment="1">
      <alignment horizontal="center" vertical="center"/>
    </xf>
    <xf numFmtId="0" fontId="11" fillId="0" borderId="130" xfId="0" applyFont="1" applyBorder="1" applyAlignment="1">
      <alignment vertical="center"/>
    </xf>
    <xf numFmtId="0" fontId="11" fillId="0" borderId="30" xfId="0" applyFont="1" applyBorder="1" applyAlignment="1">
      <alignment vertical="center"/>
    </xf>
    <xf numFmtId="0" fontId="11" fillId="0" borderId="131"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13" fillId="3" borderId="132" xfId="0" applyNumberFormat="1" applyFont="1" applyFill="1" applyBorder="1" applyAlignment="1">
      <alignment horizontal="center" vertical="center"/>
    </xf>
    <xf numFmtId="0" fontId="13" fillId="3" borderId="21" xfId="0" applyNumberFormat="1" applyFont="1" applyFill="1" applyBorder="1" applyAlignment="1">
      <alignment horizontal="center" vertical="center"/>
    </xf>
    <xf numFmtId="0" fontId="13" fillId="3" borderId="22" xfId="0" applyNumberFormat="1" applyFont="1" applyFill="1" applyBorder="1" applyAlignment="1">
      <alignment horizontal="center" vertical="center"/>
    </xf>
    <xf numFmtId="0" fontId="13" fillId="3" borderId="133" xfId="0" applyNumberFormat="1" applyFont="1" applyFill="1" applyBorder="1" applyAlignment="1">
      <alignment horizontal="center" vertical="center"/>
    </xf>
    <xf numFmtId="0" fontId="13" fillId="3" borderId="27" xfId="0" applyNumberFormat="1" applyFont="1" applyFill="1" applyBorder="1" applyAlignment="1">
      <alignment horizontal="center" vertical="center"/>
    </xf>
    <xf numFmtId="0" fontId="13" fillId="3" borderId="28" xfId="0" applyNumberFormat="1" applyFont="1" applyFill="1" applyBorder="1" applyAlignment="1">
      <alignment horizontal="center" vertical="center"/>
    </xf>
    <xf numFmtId="0" fontId="13" fillId="3" borderId="134" xfId="0" applyNumberFormat="1" applyFont="1" applyFill="1" applyBorder="1" applyAlignment="1">
      <alignment horizontal="center" vertical="center"/>
    </xf>
    <xf numFmtId="0" fontId="13" fillId="3" borderId="117" xfId="0" applyNumberFormat="1" applyFont="1" applyFill="1" applyBorder="1" applyAlignment="1">
      <alignment horizontal="center" vertical="center"/>
    </xf>
    <xf numFmtId="0" fontId="13" fillId="3" borderId="109"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3" xfId="0" applyFont="1" applyBorder="1" applyAlignment="1">
      <alignment horizontal="center" vertical="center" wrapText="1"/>
    </xf>
    <xf numFmtId="49" fontId="13" fillId="5" borderId="24" xfId="0" applyNumberFormat="1"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2" fillId="0" borderId="38" xfId="0" applyFont="1" applyBorder="1" applyAlignment="1" applyProtection="1">
      <alignment horizontal="center" vertical="center"/>
    </xf>
    <xf numFmtId="0" fontId="12" fillId="0" borderId="31" xfId="0" applyFont="1" applyBorder="1" applyAlignment="1">
      <alignment vertical="center"/>
    </xf>
    <xf numFmtId="0" fontId="12" fillId="0" borderId="31" xfId="0" applyFont="1" applyBorder="1" applyAlignment="1" applyProtection="1">
      <alignment horizontal="center" vertical="center"/>
    </xf>
    <xf numFmtId="0" fontId="12" fillId="0" borderId="29" xfId="0" applyFont="1" applyBorder="1" applyAlignment="1" applyProtection="1">
      <alignment horizontal="center" vertical="center"/>
    </xf>
    <xf numFmtId="0" fontId="11" fillId="0" borderId="38" xfId="0" applyFont="1" applyBorder="1" applyAlignment="1">
      <alignment horizontal="center" vertical="center"/>
    </xf>
    <xf numFmtId="179" fontId="12" fillId="0" borderId="31" xfId="0" applyNumberFormat="1" applyFont="1" applyBorder="1" applyAlignment="1" applyProtection="1">
      <alignment horizontal="right" vertical="center"/>
    </xf>
    <xf numFmtId="0" fontId="11" fillId="0" borderId="17" xfId="0" applyFont="1" applyBorder="1" applyAlignment="1">
      <alignment horizontal="center" vertical="center"/>
    </xf>
    <xf numFmtId="179" fontId="12" fillId="0" borderId="20" xfId="0" applyNumberFormat="1" applyFont="1" applyBorder="1" applyAlignment="1" applyProtection="1">
      <alignment horizontal="right" vertical="center"/>
    </xf>
    <xf numFmtId="179" fontId="12" fillId="0" borderId="38" xfId="0" applyNumberFormat="1" applyFont="1" applyBorder="1" applyAlignment="1" applyProtection="1">
      <alignment horizontal="right" vertical="center"/>
    </xf>
    <xf numFmtId="0" fontId="3" fillId="0" borderId="38" xfId="0" applyFont="1" applyBorder="1" applyAlignment="1">
      <alignment horizontal="center" vertical="center"/>
    </xf>
    <xf numFmtId="179" fontId="27" fillId="0" borderId="98" xfId="0" applyNumberFormat="1" applyFont="1" applyBorder="1" applyAlignment="1">
      <alignment horizontal="right" vertical="center"/>
    </xf>
    <xf numFmtId="0" fontId="27" fillId="0" borderId="31" xfId="0" applyFont="1" applyBorder="1" applyAlignment="1">
      <alignment horizontal="center" vertical="center"/>
    </xf>
    <xf numFmtId="179" fontId="27" fillId="0" borderId="23" xfId="0" applyNumberFormat="1" applyFont="1" applyBorder="1" applyAlignment="1">
      <alignment horizontal="right" vertical="center"/>
    </xf>
    <xf numFmtId="0" fontId="27" fillId="0" borderId="20" xfId="0" applyFont="1" applyBorder="1" applyAlignment="1">
      <alignment horizontal="center" vertical="center"/>
    </xf>
    <xf numFmtId="0" fontId="27" fillId="0" borderId="98" xfId="0" applyFont="1" applyBorder="1" applyAlignment="1">
      <alignment horizontal="center" vertical="center"/>
    </xf>
    <xf numFmtId="179" fontId="27" fillId="0" borderId="31" xfId="0" applyNumberFormat="1" applyFont="1" applyBorder="1" applyAlignment="1">
      <alignment horizontal="right" vertical="center"/>
    </xf>
    <xf numFmtId="179" fontId="27" fillId="0" borderId="38" xfId="0" applyNumberFormat="1" applyFont="1" applyBorder="1" applyAlignment="1">
      <alignment horizontal="right" vertical="center"/>
    </xf>
    <xf numFmtId="179" fontId="12" fillId="0" borderId="38" xfId="0" applyNumberFormat="1" applyFont="1" applyBorder="1" applyAlignment="1">
      <alignment horizontal="right" vertical="center"/>
    </xf>
    <xf numFmtId="0" fontId="3" fillId="0" borderId="98"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36" xfId="0" applyBorder="1" applyAlignment="1">
      <alignment vertical="center"/>
    </xf>
    <xf numFmtId="0" fontId="0" fillId="0" borderId="135"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137"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8" fillId="0" borderId="0" xfId="0" applyFont="1" applyBorder="1" applyAlignment="1">
      <alignment vertical="center" wrapText="1"/>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6" fillId="0" borderId="1" xfId="0" applyFont="1" applyBorder="1" applyAlignment="1">
      <alignment horizontal="center" vertical="center"/>
    </xf>
    <xf numFmtId="0" fontId="28"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3" fillId="7" borderId="0" xfId="0" applyFont="1" applyFill="1" applyAlignment="1">
      <alignment vertical="center"/>
    </xf>
    <xf numFmtId="0" fontId="4" fillId="0" borderId="6" xfId="0" applyFont="1" applyBorder="1" applyAlignment="1">
      <alignment vertical="center" wrapText="1"/>
    </xf>
    <xf numFmtId="0" fontId="4" fillId="0" borderId="0" xfId="0" applyFont="1" applyAlignment="1">
      <alignment vertical="center" wrapText="1"/>
    </xf>
    <xf numFmtId="0" fontId="4" fillId="0" borderId="29" xfId="0" applyFont="1" applyBorder="1" applyAlignment="1">
      <alignment vertical="center" shrinkToFit="1"/>
    </xf>
    <xf numFmtId="0" fontId="12" fillId="0" borderId="29" xfId="0" applyFont="1" applyBorder="1" applyAlignment="1">
      <alignment vertical="center"/>
    </xf>
    <xf numFmtId="0" fontId="12" fillId="0" borderId="29" xfId="0" applyFont="1" applyBorder="1" applyAlignment="1">
      <alignment vertical="center" shrinkToFit="1"/>
    </xf>
    <xf numFmtId="0" fontId="12" fillId="0" borderId="0" xfId="0" applyFont="1" applyAlignment="1">
      <alignment vertical="center" wrapText="1"/>
    </xf>
    <xf numFmtId="0" fontId="12" fillId="0" borderId="29" xfId="0" applyFont="1" applyBorder="1" applyAlignment="1">
      <alignment vertical="center" wrapText="1"/>
    </xf>
    <xf numFmtId="1" fontId="27" fillId="7" borderId="6" xfId="0" applyNumberFormat="1" applyFont="1" applyFill="1" applyBorder="1" applyAlignment="1">
      <alignment vertical="center"/>
    </xf>
    <xf numFmtId="0" fontId="4" fillId="7" borderId="6" xfId="0" applyFont="1" applyFill="1" applyBorder="1" applyAlignment="1">
      <alignment horizontal="center" vertical="center"/>
    </xf>
    <xf numFmtId="38" fontId="4" fillId="7" borderId="6" xfId="1" applyFont="1" applyFill="1" applyBorder="1" applyAlignment="1">
      <alignment horizontal="right" vertical="top" shrinkToFit="1"/>
    </xf>
    <xf numFmtId="38" fontId="13" fillId="7" borderId="4" xfId="1" applyFont="1" applyFill="1" applyBorder="1" applyAlignment="1">
      <alignment shrinkToFit="1"/>
    </xf>
    <xf numFmtId="38" fontId="13" fillId="7" borderId="6" xfId="1" applyFont="1" applyFill="1" applyBorder="1" applyAlignment="1">
      <alignment shrinkToFit="1"/>
    </xf>
    <xf numFmtId="38" fontId="6" fillId="7" borderId="6" xfId="1" applyFont="1" applyFill="1" applyBorder="1" applyAlignment="1">
      <alignment horizontal="right" vertical="top" shrinkToFit="1"/>
    </xf>
    <xf numFmtId="38" fontId="6" fillId="7" borderId="5" xfId="1" applyFont="1" applyFill="1" applyBorder="1" applyAlignment="1">
      <alignment horizontal="right" vertical="top" shrinkToFit="1"/>
    </xf>
    <xf numFmtId="38" fontId="12" fillId="7" borderId="4" xfId="1" applyFont="1" applyFill="1" applyBorder="1" applyAlignment="1">
      <alignment shrinkToFit="1"/>
    </xf>
    <xf numFmtId="38" fontId="12" fillId="7" borderId="5" xfId="1" applyFont="1" applyFill="1" applyBorder="1" applyAlignment="1">
      <alignment shrinkToFit="1"/>
    </xf>
    <xf numFmtId="0" fontId="11" fillId="0" borderId="0" xfId="0" applyFont="1" applyAlignment="1">
      <alignment horizontal="center" vertical="center"/>
    </xf>
    <xf numFmtId="1" fontId="27" fillId="7" borderId="0" xfId="0" applyNumberFormat="1" applyFont="1" applyFill="1" applyAlignment="1">
      <alignment vertical="center"/>
    </xf>
    <xf numFmtId="0" fontId="4" fillId="7" borderId="0" xfId="0" applyFont="1" applyFill="1" applyAlignment="1">
      <alignment horizontal="center" vertical="center"/>
    </xf>
    <xf numFmtId="179" fontId="12" fillId="7" borderId="12" xfId="1" applyNumberFormat="1" applyFont="1" applyFill="1" applyBorder="1" applyAlignment="1">
      <alignment vertical="center" shrinkToFit="1"/>
    </xf>
    <xf numFmtId="179" fontId="4" fillId="7" borderId="6" xfId="1" applyNumberFormat="1" applyFont="1" applyFill="1" applyBorder="1" applyAlignment="1">
      <alignment vertical="center" shrinkToFit="1"/>
    </xf>
    <xf numFmtId="179" fontId="12" fillId="7" borderId="4" xfId="1" applyNumberFormat="1" applyFont="1" applyFill="1" applyBorder="1" applyAlignment="1">
      <alignment vertical="center" shrinkToFit="1"/>
    </xf>
    <xf numFmtId="179" fontId="12" fillId="7" borderId="6" xfId="1" applyNumberFormat="1" applyFont="1" applyFill="1" applyBorder="1" applyAlignment="1">
      <alignment vertical="center" shrinkToFit="1"/>
    </xf>
    <xf numFmtId="179" fontId="4" fillId="7" borderId="5" xfId="1" applyNumberFormat="1" applyFont="1" applyFill="1" applyBorder="1" applyAlignment="1">
      <alignment vertical="center" shrinkToFit="1"/>
    </xf>
    <xf numFmtId="179" fontId="12" fillId="7" borderId="5" xfId="1" applyNumberFormat="1" applyFont="1" applyFill="1" applyBorder="1" applyAlignment="1">
      <alignment vertical="center" shrinkToFit="1"/>
    </xf>
    <xf numFmtId="180" fontId="12" fillId="7" borderId="5" xfId="1" applyNumberFormat="1" applyFont="1" applyFill="1" applyBorder="1" applyAlignment="1">
      <alignment vertical="center" shrinkToFit="1"/>
    </xf>
    <xf numFmtId="0" fontId="11" fillId="0" borderId="29" xfId="0" applyFont="1" applyBorder="1" applyAlignment="1">
      <alignment vertical="center" wrapText="1"/>
    </xf>
    <xf numFmtId="1" fontId="12" fillId="7" borderId="6" xfId="0" applyNumberFormat="1" applyFont="1" applyFill="1" applyBorder="1" applyAlignment="1">
      <alignment vertical="center"/>
    </xf>
    <xf numFmtId="1" fontId="12" fillId="7" borderId="2" xfId="0" applyNumberFormat="1" applyFont="1" applyFill="1" applyBorder="1" applyAlignment="1">
      <alignment vertical="center"/>
    </xf>
    <xf numFmtId="0" fontId="4" fillId="7" borderId="2" xfId="0" applyFont="1" applyFill="1" applyBorder="1" applyAlignment="1">
      <alignment horizontal="center" vertical="center"/>
    </xf>
    <xf numFmtId="1" fontId="12" fillId="7" borderId="0" xfId="0" applyNumberFormat="1" applyFont="1" applyFill="1" applyAlignment="1">
      <alignment vertical="center"/>
    </xf>
    <xf numFmtId="179" fontId="4" fillId="7" borderId="0" xfId="1" applyNumberFormat="1" applyFont="1" applyFill="1" applyAlignment="1">
      <alignment vertical="center" shrinkToFit="1"/>
    </xf>
    <xf numFmtId="179" fontId="12" fillId="7" borderId="11" xfId="1" applyNumberFormat="1" applyFont="1" applyFill="1" applyBorder="1" applyAlignment="1">
      <alignment vertical="center" shrinkToFit="1"/>
    </xf>
    <xf numFmtId="179" fontId="12" fillId="7" borderId="0" xfId="1" applyNumberFormat="1" applyFont="1" applyFill="1" applyAlignment="1">
      <alignment vertical="center" shrinkToFit="1"/>
    </xf>
    <xf numFmtId="179" fontId="4" fillId="7" borderId="13" xfId="1" applyNumberFormat="1" applyFont="1" applyFill="1" applyBorder="1" applyAlignment="1">
      <alignment vertical="center" shrinkToFit="1"/>
    </xf>
    <xf numFmtId="179" fontId="12" fillId="7" borderId="13" xfId="1" applyNumberFormat="1" applyFont="1" applyFill="1" applyBorder="1" applyAlignment="1">
      <alignment vertical="center" shrinkToFit="1"/>
    </xf>
    <xf numFmtId="0" fontId="5" fillId="7" borderId="0" xfId="0" applyFont="1" applyFill="1" applyAlignment="1">
      <alignment vertical="center"/>
    </xf>
    <xf numFmtId="0" fontId="3" fillId="7" borderId="0" xfId="0" applyFont="1" applyFill="1" applyAlignment="1">
      <alignment horizontal="center" vertical="center"/>
    </xf>
    <xf numFmtId="0" fontId="4" fillId="7" borderId="0" xfId="0" applyFont="1" applyFill="1" applyAlignment="1">
      <alignment horizontal="right" vertical="center"/>
    </xf>
    <xf numFmtId="0" fontId="3" fillId="7" borderId="2" xfId="0" applyFont="1" applyFill="1" applyBorder="1" applyAlignment="1">
      <alignment vertical="center"/>
    </xf>
    <xf numFmtId="0" fontId="3" fillId="7" borderId="0" xfId="0" applyFont="1" applyFill="1" applyAlignment="1">
      <alignment horizontal="right" vertical="center"/>
    </xf>
    <xf numFmtId="0" fontId="4" fillId="7" borderId="0" xfId="0" applyFont="1" applyFill="1" applyAlignment="1">
      <alignment vertical="center"/>
    </xf>
    <xf numFmtId="0" fontId="6" fillId="7" borderId="0" xfId="0" applyFont="1" applyFill="1" applyAlignment="1">
      <alignment horizontal="right" vertical="center"/>
    </xf>
    <xf numFmtId="0" fontId="4" fillId="7" borderId="2" xfId="0" applyFont="1" applyFill="1" applyBorder="1" applyAlignment="1">
      <alignment vertical="center"/>
    </xf>
    <xf numFmtId="0" fontId="11" fillId="7" borderId="2" xfId="0" applyFont="1" applyFill="1" applyBorder="1" applyAlignment="1">
      <alignment vertical="center"/>
    </xf>
    <xf numFmtId="0" fontId="11" fillId="0" borderId="8" xfId="0" applyFont="1" applyBorder="1"/>
    <xf numFmtId="0" fontId="15" fillId="0" borderId="0" xfId="0" applyFont="1" applyAlignment="1">
      <alignment horizontal="distributed" vertical="center" wrapText="1"/>
    </xf>
    <xf numFmtId="49" fontId="6" fillId="0" borderId="7" xfId="0" applyNumberFormat="1" applyFont="1" applyBorder="1" applyAlignment="1">
      <alignment vertical="center"/>
    </xf>
    <xf numFmtId="49" fontId="6" fillId="0" borderId="0" xfId="0" applyNumberFormat="1" applyFont="1" applyAlignment="1">
      <alignment vertical="center"/>
    </xf>
    <xf numFmtId="179" fontId="0" fillId="0" borderId="0" xfId="0" applyNumberFormat="1" applyAlignment="1">
      <alignment vertical="center" shrinkToFit="1"/>
    </xf>
    <xf numFmtId="179" fontId="12" fillId="0" borderId="2"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0" fontId="4" fillId="0" borderId="0"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182" fontId="12" fillId="0" borderId="6" xfId="1" applyNumberFormat="1" applyFont="1" applyBorder="1" applyAlignment="1">
      <alignment vertical="center" shrinkToFit="1"/>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12" fillId="2" borderId="4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3" xfId="0" applyFont="1" applyFill="1" applyBorder="1" applyAlignment="1" applyProtection="1">
      <alignment horizontal="left" vertical="center" wrapText="1"/>
      <protection locked="0"/>
    </xf>
    <xf numFmtId="0" fontId="12" fillId="2" borderId="44"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2" borderId="45"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46"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99"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47"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0" fontId="4" fillId="0" borderId="40"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43"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15" xfId="0" applyFont="1" applyBorder="1" applyAlignment="1" applyProtection="1">
      <alignment horizontal="center" vertical="center"/>
    </xf>
    <xf numFmtId="49" fontId="11" fillId="0" borderId="58" xfId="0" applyNumberFormat="1" applyFont="1" applyFill="1" applyBorder="1" applyAlignment="1" applyProtection="1">
      <alignment horizontal="center" vertical="center"/>
    </xf>
    <xf numFmtId="0" fontId="11" fillId="0" borderId="59" xfId="0" applyNumberFormat="1" applyFont="1" applyFill="1" applyBorder="1" applyAlignment="1" applyProtection="1">
      <alignment horizontal="center" vertical="center"/>
    </xf>
    <xf numFmtId="0" fontId="11" fillId="0" borderId="60" xfId="0" applyNumberFormat="1" applyFont="1" applyFill="1" applyBorder="1" applyAlignment="1" applyProtection="1">
      <alignment horizontal="center" vertical="center"/>
    </xf>
    <xf numFmtId="49" fontId="11" fillId="0" borderId="61" xfId="0" applyNumberFormat="1" applyFont="1" applyFill="1" applyBorder="1" applyAlignment="1" applyProtection="1">
      <alignment horizontal="center" vertical="center"/>
    </xf>
    <xf numFmtId="0" fontId="11" fillId="0" borderId="62" xfId="0" applyNumberFormat="1" applyFont="1" applyFill="1" applyBorder="1" applyAlignment="1" applyProtection="1">
      <alignment horizontal="center" vertical="center"/>
    </xf>
    <xf numFmtId="0" fontId="11" fillId="0" borderId="63" xfId="0" applyNumberFormat="1" applyFont="1" applyFill="1" applyBorder="1" applyAlignment="1" applyProtection="1">
      <alignment horizontal="center" vertical="center"/>
    </xf>
    <xf numFmtId="49" fontId="11" fillId="0" borderId="64" xfId="0" applyNumberFormat="1" applyFont="1" applyFill="1" applyBorder="1" applyAlignment="1" applyProtection="1">
      <alignment horizontal="center" vertical="center"/>
    </xf>
    <xf numFmtId="0" fontId="11" fillId="0" borderId="65"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0" fontId="5" fillId="0" borderId="9" xfId="0" applyFont="1" applyBorder="1" applyAlignment="1" applyProtection="1">
      <alignment horizontal="distributed" vertical="center"/>
    </xf>
    <xf numFmtId="0" fontId="5" fillId="0" borderId="67" xfId="0" applyFont="1" applyBorder="1" applyAlignment="1" applyProtection="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16"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15"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5" fillId="0" borderId="7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67"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3"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67"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179" fontId="12" fillId="2" borderId="13" xfId="1" applyNumberFormat="1" applyFont="1" applyFill="1" applyBorder="1" applyAlignment="1" applyProtection="1">
      <alignment vertical="center" shrinkToFit="1"/>
      <protection locked="0"/>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11" fillId="2" borderId="2" xfId="0" applyFont="1" applyFill="1" applyBorder="1" applyAlignment="1" applyProtection="1">
      <alignment horizontal="center" vertical="center"/>
      <protection locked="0"/>
    </xf>
    <xf numFmtId="0" fontId="6" fillId="0" borderId="74"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75" xfId="0" applyFont="1" applyBorder="1" applyAlignment="1">
      <alignment horizontal="distributed" vertical="center" wrapText="1" justifyLastLine="1"/>
    </xf>
    <xf numFmtId="0" fontId="6" fillId="0" borderId="76"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5" fillId="0" borderId="2" xfId="0" applyFont="1" applyBorder="1" applyAlignment="1">
      <alignment horizontal="center" vertical="center"/>
    </xf>
    <xf numFmtId="49" fontId="12" fillId="2" borderId="0" xfId="0" applyNumberFormat="1" applyFont="1" applyFill="1" applyAlignment="1" applyProtection="1">
      <alignment horizontal="center" vertical="center"/>
      <protection locked="0"/>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67" xfId="0" applyFont="1" applyBorder="1" applyAlignment="1">
      <alignment horizontal="center" vertical="center"/>
    </xf>
    <xf numFmtId="0" fontId="3" fillId="0" borderId="4"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78" xfId="0" applyNumberFormat="1" applyFont="1" applyFill="1" applyBorder="1" applyAlignment="1" applyProtection="1">
      <alignment horizontal="center" vertical="center"/>
      <protection locked="0"/>
    </xf>
    <xf numFmtId="0" fontId="11" fillId="2" borderId="78"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49" fontId="11" fillId="2" borderId="79" xfId="0" applyNumberFormat="1" applyFont="1" applyFill="1" applyBorder="1" applyAlignment="1" applyProtection="1">
      <alignment horizontal="center" vertical="center"/>
      <protection locked="0"/>
    </xf>
    <xf numFmtId="0" fontId="11" fillId="2" borderId="79" xfId="0" applyNumberFormat="1" applyFont="1" applyFill="1" applyBorder="1" applyAlignment="1" applyProtection="1">
      <alignment horizontal="center" vertical="center"/>
      <protection locked="0"/>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9" xfId="0" applyFont="1" applyBorder="1" applyAlignment="1">
      <alignment horizontal="center" vertical="center"/>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0"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1" xfId="0" applyNumberFormat="1" applyFont="1" applyFill="1" applyBorder="1" applyAlignment="1" applyProtection="1">
      <alignment horizontal="center" vertical="center"/>
      <protection locked="0"/>
    </xf>
    <xf numFmtId="0" fontId="11" fillId="2" borderId="81"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42" xfId="0" applyFont="1" applyBorder="1" applyAlignment="1">
      <alignment horizontal="center" vertical="center"/>
    </xf>
    <xf numFmtId="0" fontId="4" fillId="0" borderId="55" xfId="0" applyFont="1" applyBorder="1" applyAlignment="1">
      <alignment horizontal="center" vertical="center"/>
    </xf>
    <xf numFmtId="0" fontId="4" fillId="0" borderId="4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5" xfId="0" applyFont="1" applyBorder="1" applyAlignment="1">
      <alignment horizontal="center" vertical="center"/>
    </xf>
    <xf numFmtId="0" fontId="6" fillId="0" borderId="80" xfId="0" applyFont="1" applyBorder="1" applyAlignment="1">
      <alignment horizontal="left" wrapText="1" indent="1"/>
    </xf>
    <xf numFmtId="0" fontId="6" fillId="0" borderId="68" xfId="0" applyFont="1" applyBorder="1" applyAlignment="1">
      <alignment horizontal="left" wrapText="1" indent="1"/>
    </xf>
    <xf numFmtId="0" fontId="6" fillId="0" borderId="69" xfId="0" applyFont="1" applyBorder="1" applyAlignment="1">
      <alignment horizontal="left" wrapText="1" indent="1"/>
    </xf>
    <xf numFmtId="0" fontId="6" fillId="0" borderId="43" xfId="0" applyFont="1" applyBorder="1" applyAlignment="1">
      <alignment horizontal="left" wrapText="1" indent="1"/>
    </xf>
    <xf numFmtId="0" fontId="6" fillId="0" borderId="44" xfId="0" applyFont="1" applyBorder="1" applyAlignment="1">
      <alignment horizontal="left" wrapText="1" indent="1"/>
    </xf>
    <xf numFmtId="0" fontId="6" fillId="0" borderId="45" xfId="0" applyFont="1" applyBorder="1" applyAlignment="1">
      <alignment horizontal="left" wrapText="1" indent="1"/>
    </xf>
    <xf numFmtId="0" fontId="6" fillId="0" borderId="10" xfId="0" applyFont="1" applyBorder="1" applyAlignment="1">
      <alignment horizontal="center" vertical="center"/>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8" fillId="0" borderId="139" xfId="0" applyFont="1" applyBorder="1" applyAlignment="1">
      <alignment horizontal="center" vertical="center" wrapText="1"/>
    </xf>
    <xf numFmtId="0" fontId="8" fillId="0" borderId="138" xfId="0" applyFont="1" applyBorder="1" applyAlignment="1">
      <alignment horizontal="center" vertical="center" wrapText="1"/>
    </xf>
    <xf numFmtId="0" fontId="8" fillId="0" borderId="140" xfId="0" applyFont="1" applyBorder="1" applyAlignment="1">
      <alignment horizontal="center" vertical="center" wrapText="1"/>
    </xf>
    <xf numFmtId="0" fontId="8" fillId="0" borderId="141" xfId="0" applyFont="1" applyBorder="1" applyAlignment="1">
      <alignment horizontal="center" vertical="center" wrapText="1"/>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11" fillId="2" borderId="87" xfId="0" applyFont="1" applyFill="1" applyBorder="1" applyAlignment="1" applyProtection="1">
      <alignment horizontal="center" vertical="center" wrapText="1"/>
      <protection locked="0"/>
    </xf>
    <xf numFmtId="0" fontId="15" fillId="0" borderId="82"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89"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85" xfId="0" applyFont="1" applyBorder="1" applyAlignment="1">
      <alignment horizontal="distributed" vertical="center" wrapText="1"/>
    </xf>
    <xf numFmtId="0" fontId="15" fillId="0" borderId="90" xfId="0" applyFont="1" applyBorder="1" applyAlignment="1">
      <alignment horizontal="distributed" vertical="center" wrapText="1"/>
    </xf>
    <xf numFmtId="0" fontId="11" fillId="2" borderId="2" xfId="0" applyFont="1" applyFill="1" applyBorder="1" applyAlignment="1" applyProtection="1">
      <alignment horizontal="left" vertical="center" shrinkToFit="1"/>
      <protection locked="0"/>
    </xf>
    <xf numFmtId="0" fontId="4" fillId="0" borderId="74" xfId="0" applyFont="1" applyBorder="1" applyAlignment="1">
      <alignment horizontal="center" vertical="center"/>
    </xf>
    <xf numFmtId="0" fontId="4" fillId="0" borderId="7"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8" xfId="0" applyFont="1" applyBorder="1" applyAlignment="1">
      <alignment horizontal="center" vertical="center"/>
    </xf>
    <xf numFmtId="0" fontId="4" fillId="0" borderId="77" xfId="0" applyFont="1" applyBorder="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74"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75" xfId="0" applyFont="1" applyFill="1" applyBorder="1" applyAlignment="1" applyProtection="1">
      <alignment horizontal="center" vertical="center" wrapText="1"/>
      <protection locked="0"/>
    </xf>
    <xf numFmtId="0" fontId="11" fillId="2" borderId="7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7" xfId="0" applyFont="1" applyFill="1" applyBorder="1" applyAlignment="1" applyProtection="1">
      <alignment horizontal="center" vertical="center" wrapText="1"/>
      <protection locked="0"/>
    </xf>
    <xf numFmtId="0" fontId="12" fillId="0" borderId="26" xfId="0" applyFont="1" applyBorder="1" applyAlignment="1" applyProtection="1">
      <alignment horizontal="center" vertical="center"/>
    </xf>
    <xf numFmtId="0" fontId="0" fillId="0" borderId="28" xfId="0" applyBorder="1" applyAlignment="1">
      <alignment horizontal="center" vertical="center"/>
    </xf>
    <xf numFmtId="0" fontId="0" fillId="0" borderId="116"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11" fillId="0" borderId="101" xfId="0" applyFont="1" applyBorder="1" applyAlignment="1">
      <alignment horizontal="center" vertical="center" wrapText="1"/>
    </xf>
    <xf numFmtId="0" fontId="0" fillId="0" borderId="102" xfId="0" applyBorder="1"/>
    <xf numFmtId="0" fontId="0" fillId="0" borderId="112" xfId="0" applyBorder="1"/>
    <xf numFmtId="0" fontId="0" fillId="0" borderId="127" xfId="0" applyBorder="1"/>
    <xf numFmtId="182" fontId="12" fillId="0" borderId="6" xfId="1" applyNumberFormat="1" applyFont="1" applyFill="1" applyBorder="1" applyAlignment="1">
      <alignment vertical="center" shrinkToFit="1"/>
    </xf>
    <xf numFmtId="0" fontId="11" fillId="2" borderId="74"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75" xfId="0" applyFont="1" applyFill="1" applyBorder="1" applyAlignment="1" applyProtection="1">
      <alignment horizontal="center" vertical="center" shrinkToFit="1"/>
      <protection locked="0"/>
    </xf>
    <xf numFmtId="0" fontId="11" fillId="2" borderId="76"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0" borderId="4" xfId="0" applyNumberFormat="1" applyFont="1" applyFill="1" applyBorder="1" applyAlignment="1" applyProtection="1">
      <alignment horizontal="center" vertical="center"/>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6" fillId="0" borderId="6"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4" fillId="0" borderId="80"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11" fillId="0" borderId="46"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99"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47"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12" fillId="0" borderId="80" xfId="0" applyFont="1" applyFill="1" applyBorder="1" applyAlignment="1" applyProtection="1">
      <alignment horizontal="left" vertical="center" wrapText="1"/>
    </xf>
    <xf numFmtId="0" fontId="12" fillId="0" borderId="68" xfId="0" applyFont="1" applyFill="1" applyBorder="1" applyAlignment="1" applyProtection="1">
      <alignment horizontal="left" vertical="center" wrapText="1"/>
    </xf>
    <xf numFmtId="0" fontId="12" fillId="0" borderId="92"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94" xfId="0" applyFont="1" applyFill="1" applyBorder="1" applyAlignment="1" applyProtection="1">
      <alignment horizontal="left" vertical="center" wrapText="1"/>
    </xf>
    <xf numFmtId="0" fontId="12" fillId="0" borderId="95" xfId="0" applyFont="1" applyFill="1" applyBorder="1" applyAlignment="1" applyProtection="1">
      <alignment horizontal="left" vertical="center" wrapText="1"/>
    </xf>
    <xf numFmtId="0" fontId="12" fillId="0" borderId="69" xfId="0" applyFont="1" applyFill="1" applyBorder="1" applyAlignment="1" applyProtection="1">
      <alignment horizontal="left" vertical="center" wrapText="1"/>
    </xf>
    <xf numFmtId="0" fontId="12" fillId="0" borderId="9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4" fillId="0" borderId="40"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52"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0" fontId="5" fillId="0" borderId="9" xfId="0" applyFont="1" applyFill="1" applyBorder="1" applyAlignment="1" applyProtection="1">
      <alignment horizontal="distributed" vertical="center"/>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67" xfId="0" applyFont="1" applyFill="1" applyBorder="1" applyAlignment="1" applyProtection="1">
      <alignment horizontal="center" vertical="center"/>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6" fillId="0" borderId="80" xfId="0" applyFont="1" applyFill="1" applyBorder="1" applyAlignment="1" applyProtection="1">
      <alignment horizontal="left" wrapText="1" indent="1"/>
    </xf>
    <xf numFmtId="0" fontId="6" fillId="0" borderId="68" xfId="0" applyFont="1" applyFill="1" applyBorder="1" applyAlignment="1" applyProtection="1">
      <alignment horizontal="left" wrapText="1" indent="1"/>
    </xf>
    <xf numFmtId="0" fontId="6" fillId="0" borderId="69" xfId="0" applyFont="1" applyFill="1" applyBorder="1" applyAlignment="1" applyProtection="1">
      <alignment horizontal="left" wrapText="1" indent="1"/>
    </xf>
    <xf numFmtId="0" fontId="6" fillId="0" borderId="43" xfId="0" applyFont="1" applyFill="1" applyBorder="1" applyAlignment="1" applyProtection="1">
      <alignment horizontal="left" wrapText="1" indent="1"/>
    </xf>
    <xf numFmtId="0" fontId="6" fillId="0" borderId="44" xfId="0" applyFont="1" applyFill="1" applyBorder="1" applyAlignment="1" applyProtection="1">
      <alignment horizontal="left" wrapText="1" indent="1"/>
    </xf>
    <xf numFmtId="0" fontId="6" fillId="0" borderId="45"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12" fillId="0" borderId="40"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71" xfId="0" applyFont="1" applyFill="1" applyBorder="1" applyAlignment="1" applyProtection="1">
      <alignment horizontal="center" vertical="center"/>
    </xf>
    <xf numFmtId="0" fontId="4" fillId="0" borderId="72"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6" fillId="0" borderId="13" xfId="0" applyFont="1" applyFill="1" applyBorder="1" applyAlignment="1" applyProtection="1">
      <alignment horizontal="center" vertical="center"/>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11" fillId="0" borderId="87" xfId="0" applyFont="1" applyFill="1" applyBorder="1" applyAlignment="1" applyProtection="1">
      <alignment horizontal="center" vertical="center" wrapText="1"/>
    </xf>
    <xf numFmtId="0" fontId="15" fillId="0" borderId="82" xfId="0" applyFont="1" applyFill="1" applyBorder="1" applyAlignment="1" applyProtection="1">
      <alignment horizontal="distributed" vertical="center" wrapText="1"/>
    </xf>
    <xf numFmtId="0" fontId="15" fillId="0" borderId="88" xfId="0" applyFont="1" applyFill="1" applyBorder="1" applyAlignment="1" applyProtection="1">
      <alignment horizontal="distributed" vertical="center" wrapText="1"/>
    </xf>
    <xf numFmtId="0" fontId="15" fillId="0" borderId="89" xfId="0" applyFont="1" applyFill="1" applyBorder="1" applyAlignment="1" applyProtection="1">
      <alignment horizontal="distributed" vertical="center" wrapText="1"/>
    </xf>
    <xf numFmtId="0" fontId="15" fillId="0" borderId="54" xfId="0" applyFont="1" applyFill="1" applyBorder="1" applyAlignment="1" applyProtection="1">
      <alignment horizontal="distributed" vertical="center" wrapText="1"/>
    </xf>
    <xf numFmtId="0" fontId="15" fillId="0" borderId="85" xfId="0" applyFont="1" applyFill="1" applyBorder="1" applyAlignment="1" applyProtection="1">
      <alignment horizontal="distributed" vertical="center" wrapText="1"/>
    </xf>
    <xf numFmtId="0" fontId="15" fillId="0" borderId="90" xfId="0" applyFont="1" applyFill="1" applyBorder="1" applyAlignment="1" applyProtection="1">
      <alignment horizontal="distributed" vertical="center" wrapText="1"/>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11" fillId="0" borderId="74"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75" xfId="0" applyFont="1" applyFill="1" applyBorder="1" applyAlignment="1" applyProtection="1">
      <alignment horizontal="center" vertical="center" shrinkToFit="1"/>
    </xf>
    <xf numFmtId="0" fontId="11" fillId="0" borderId="76"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5" fillId="0" borderId="67" xfId="0" applyFont="1" applyFill="1" applyBorder="1" applyAlignment="1" applyProtection="1">
      <alignment horizontal="left" vertical="top"/>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177"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49" fontId="11" fillId="0" borderId="81"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49" fontId="11" fillId="0" borderId="78"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12" fillId="0" borderId="43" xfId="0" applyFont="1" applyFill="1" applyBorder="1" applyAlignment="1" applyProtection="1">
      <alignment horizontal="left" vertical="center" wrapText="1"/>
    </xf>
    <xf numFmtId="0" fontId="12" fillId="0" borderId="44" xfId="0" applyFont="1" applyFill="1" applyBorder="1" applyAlignment="1" applyProtection="1">
      <alignment horizontal="left" vertical="center" wrapText="1"/>
    </xf>
    <xf numFmtId="0" fontId="12" fillId="0" borderId="45" xfId="0" applyFont="1" applyFill="1" applyBorder="1" applyAlignment="1" applyProtection="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11" fillId="0" borderId="2" xfId="0" applyFont="1" applyFill="1" applyBorder="1" applyAlignment="1" applyProtection="1">
      <alignment horizontal="center" vertical="center"/>
    </xf>
    <xf numFmtId="0" fontId="12" fillId="0" borderId="49" xfId="0" applyFont="1" applyFill="1" applyBorder="1" applyAlignment="1" applyProtection="1">
      <alignment horizontal="left" vertical="center" wrapText="1"/>
    </xf>
    <xf numFmtId="0" fontId="4" fillId="0" borderId="15" xfId="0" applyFont="1" applyFill="1" applyBorder="1" applyAlignment="1" applyProtection="1">
      <alignment horizontal="center" vertical="center"/>
    </xf>
    <xf numFmtId="0" fontId="6" fillId="0" borderId="74"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75" xfId="0" applyFont="1" applyFill="1" applyBorder="1" applyAlignment="1" applyProtection="1">
      <alignment horizontal="distributed" vertical="center" wrapText="1" justifyLastLine="1"/>
    </xf>
    <xf numFmtId="0" fontId="6" fillId="0" borderId="76"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77" xfId="0" applyFont="1" applyFill="1" applyBorder="1" applyAlignment="1" applyProtection="1">
      <alignment horizontal="distributed" vertical="center" wrapText="1" justifyLastLine="1"/>
    </xf>
    <xf numFmtId="0" fontId="4" fillId="0" borderId="74"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4" fillId="0" borderId="76"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49" fontId="11" fillId="0" borderId="79" xfId="0" applyNumberFormat="1" applyFont="1" applyFill="1" applyBorder="1" applyAlignment="1" applyProtection="1">
      <alignment horizontal="center" vertical="center"/>
    </xf>
    <xf numFmtId="0" fontId="11" fillId="0" borderId="79" xfId="0" applyNumberFormat="1" applyFont="1" applyFill="1" applyBorder="1" applyAlignment="1" applyProtection="1">
      <alignment horizontal="center" vertical="center"/>
    </xf>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11" fillId="0" borderId="6" xfId="0" applyFont="1" applyFill="1" applyBorder="1" applyAlignment="1" applyProtection="1">
      <alignment vertical="center" shrinkToFit="1"/>
    </xf>
    <xf numFmtId="0" fontId="11" fillId="0" borderId="2" xfId="0" applyFont="1" applyFill="1" applyBorder="1" applyAlignment="1" applyProtection="1">
      <alignment vertical="center" shrinkToFit="1"/>
    </xf>
    <xf numFmtId="0" fontId="11" fillId="0" borderId="74"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75" xfId="0" applyFont="1" applyFill="1" applyBorder="1" applyAlignment="1" applyProtection="1">
      <alignment horizontal="center" vertical="center" wrapText="1"/>
    </xf>
    <xf numFmtId="0" fontId="11" fillId="0" borderId="76"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77" xfId="0" applyFont="1" applyFill="1" applyBorder="1" applyAlignment="1" applyProtection="1">
      <alignment horizontal="center" vertical="center" wrapText="1"/>
    </xf>
    <xf numFmtId="0" fontId="8" fillId="0" borderId="139" xfId="0" applyFont="1" applyFill="1" applyBorder="1" applyAlignment="1" applyProtection="1">
      <alignment horizontal="center" vertical="center" wrapText="1"/>
    </xf>
    <xf numFmtId="0" fontId="9" fillId="0" borderId="138" xfId="0" applyFont="1" applyFill="1" applyBorder="1" applyAlignment="1" applyProtection="1">
      <alignment horizontal="center" vertical="center" wrapText="1"/>
    </xf>
    <xf numFmtId="0" fontId="9" fillId="0" borderId="140" xfId="0" applyFont="1" applyFill="1" applyBorder="1" applyAlignment="1" applyProtection="1">
      <alignment horizontal="center" vertical="center" wrapText="1"/>
    </xf>
    <xf numFmtId="0" fontId="9" fillId="0" borderId="141" xfId="0" applyFont="1" applyFill="1" applyBorder="1" applyAlignment="1" applyProtection="1">
      <alignment horizontal="center" vertical="center" wrapText="1"/>
    </xf>
    <xf numFmtId="0" fontId="9" fillId="0" borderId="142" xfId="0" applyFont="1" applyFill="1" applyBorder="1" applyAlignment="1" applyProtection="1">
      <alignment horizontal="center" vertical="center" wrapText="1"/>
    </xf>
    <xf numFmtId="0" fontId="9" fillId="0" borderId="143" xfId="0" applyFont="1" applyFill="1" applyBorder="1" applyAlignment="1" applyProtection="1">
      <alignment horizontal="center" vertical="center" wrapText="1"/>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6" fillId="0" borderId="0" xfId="0" applyFont="1" applyAlignment="1">
      <alignment horizontal="center" vertical="center"/>
    </xf>
    <xf numFmtId="49" fontId="29" fillId="7" borderId="3" xfId="0" applyNumberFormat="1" applyFont="1" applyFill="1" applyBorder="1" applyAlignment="1">
      <alignment horizontal="center" vertical="center"/>
    </xf>
    <xf numFmtId="0" fontId="29" fillId="7" borderId="3" xfId="0" applyFont="1" applyFill="1" applyBorder="1" applyAlignment="1">
      <alignment horizontal="center" vertical="center"/>
    </xf>
    <xf numFmtId="49" fontId="29" fillId="7" borderId="78" xfId="0" applyNumberFormat="1" applyFont="1" applyFill="1" applyBorder="1" applyAlignment="1">
      <alignment horizontal="center" vertical="center"/>
    </xf>
    <xf numFmtId="0" fontId="29" fillId="7" borderId="78" xfId="0" applyFont="1" applyFill="1" applyBorder="1" applyAlignment="1">
      <alignment horizontal="center" vertical="center"/>
    </xf>
    <xf numFmtId="49" fontId="29" fillId="7" borderId="79" xfId="0" applyNumberFormat="1" applyFont="1" applyFill="1" applyBorder="1" applyAlignment="1">
      <alignment horizontal="center" vertical="center"/>
    </xf>
    <xf numFmtId="0" fontId="29" fillId="7" borderId="79" xfId="0" applyFont="1" applyFill="1" applyBorder="1" applyAlignment="1">
      <alignment horizontal="center" vertical="center"/>
    </xf>
    <xf numFmtId="49" fontId="29" fillId="7" borderId="9" xfId="0" applyNumberFormat="1" applyFont="1" applyFill="1" applyBorder="1" applyAlignment="1">
      <alignment horizontal="center" vertical="center"/>
    </xf>
    <xf numFmtId="0" fontId="29" fillId="7" borderId="9" xfId="0" applyFont="1" applyFill="1" applyBorder="1" applyAlignment="1">
      <alignment horizontal="center" vertical="center"/>
    </xf>
    <xf numFmtId="49" fontId="29" fillId="7" borderId="81" xfId="0" applyNumberFormat="1" applyFont="1" applyFill="1" applyBorder="1" applyAlignment="1">
      <alignment horizontal="center" vertical="center"/>
    </xf>
    <xf numFmtId="0" fontId="29" fillId="7" borderId="81" xfId="0" applyFont="1" applyFill="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3" fillId="0" borderId="14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9" fillId="0" borderId="0" xfId="0" applyFont="1" applyAlignment="1">
      <alignment horizontal="distributed" vertical="center"/>
    </xf>
    <xf numFmtId="49" fontId="11" fillId="7" borderId="3" xfId="0" applyNumberFormat="1" applyFont="1" applyFill="1" applyBorder="1" applyAlignment="1">
      <alignment horizontal="center" vertical="center"/>
    </xf>
    <xf numFmtId="0" fontId="11" fillId="7" borderId="3" xfId="0" applyFont="1" applyFill="1" applyBorder="1" applyAlignment="1">
      <alignment horizontal="center" vertical="center"/>
    </xf>
    <xf numFmtId="49" fontId="11" fillId="7" borderId="81" xfId="0" applyNumberFormat="1" applyFont="1" applyFill="1" applyBorder="1" applyAlignment="1">
      <alignment horizontal="center" vertical="center"/>
    </xf>
    <xf numFmtId="0" fontId="11" fillId="7" borderId="81" xfId="0" applyFont="1" applyFill="1" applyBorder="1" applyAlignment="1">
      <alignment horizontal="center" vertical="center"/>
    </xf>
    <xf numFmtId="49" fontId="11" fillId="7" borderId="10" xfId="0" applyNumberFormat="1" applyFont="1" applyFill="1" applyBorder="1" applyAlignment="1">
      <alignment horizontal="center" vertical="center"/>
    </xf>
    <xf numFmtId="0" fontId="11" fillId="7" borderId="10" xfId="0" applyFont="1" applyFill="1" applyBorder="1" applyAlignment="1">
      <alignment horizontal="center" vertical="center"/>
    </xf>
    <xf numFmtId="0" fontId="27" fillId="7" borderId="40" xfId="0" applyFont="1" applyFill="1" applyBorder="1" applyAlignment="1">
      <alignment horizontal="center" vertical="center" wrapText="1"/>
    </xf>
    <xf numFmtId="0" fontId="27" fillId="7" borderId="41" xfId="0" applyFont="1" applyFill="1" applyBorder="1" applyAlignment="1">
      <alignment horizontal="center" vertical="center" wrapText="1"/>
    </xf>
    <xf numFmtId="0" fontId="27" fillId="7" borderId="48" xfId="0" applyFont="1" applyFill="1" applyBorder="1" applyAlignment="1">
      <alignment horizontal="center" vertical="center" wrapText="1"/>
    </xf>
    <xf numFmtId="0" fontId="27" fillId="7" borderId="43" xfId="0" applyFont="1" applyFill="1" applyBorder="1" applyAlignment="1">
      <alignment horizontal="center" vertical="center" wrapText="1"/>
    </xf>
    <xf numFmtId="0" fontId="27" fillId="7" borderId="44" xfId="0" applyFont="1" applyFill="1" applyBorder="1" applyAlignment="1">
      <alignment horizontal="center" vertical="center" wrapText="1"/>
    </xf>
    <xf numFmtId="0" fontId="27" fillId="7" borderId="49" xfId="0" applyFont="1" applyFill="1" applyBorder="1" applyAlignment="1">
      <alignment horizontal="center" vertical="center" wrapText="1"/>
    </xf>
    <xf numFmtId="0" fontId="27" fillId="7" borderId="42" xfId="0" applyFont="1" applyFill="1" applyBorder="1" applyAlignment="1">
      <alignment horizontal="center" vertical="center" wrapText="1"/>
    </xf>
    <xf numFmtId="0" fontId="27" fillId="7" borderId="45" xfId="0" applyFont="1" applyFill="1" applyBorder="1" applyAlignment="1">
      <alignment horizontal="center" vertical="center" wrapText="1"/>
    </xf>
    <xf numFmtId="0" fontId="4" fillId="7" borderId="6" xfId="0" applyFont="1" applyFill="1" applyBorder="1" applyAlignment="1">
      <alignment horizontal="center" vertical="center"/>
    </xf>
    <xf numFmtId="0" fontId="12" fillId="7" borderId="4" xfId="1" applyNumberFormat="1" applyFont="1" applyFill="1" applyBorder="1" applyAlignment="1">
      <alignment vertical="center" shrinkToFit="1"/>
    </xf>
    <xf numFmtId="0" fontId="12" fillId="7" borderId="6" xfId="1" applyNumberFormat="1" applyFont="1" applyFill="1" applyBorder="1" applyAlignment="1">
      <alignment vertical="center" shrinkToFit="1"/>
    </xf>
    <xf numFmtId="180" fontId="12" fillId="7" borderId="4" xfId="1" applyNumberFormat="1" applyFont="1" applyFill="1" applyBorder="1" applyAlignment="1">
      <alignment vertical="center" shrinkToFit="1"/>
    </xf>
    <xf numFmtId="180" fontId="12" fillId="7" borderId="6" xfId="1" applyNumberFormat="1" applyFont="1" applyFill="1" applyBorder="1" applyAlignment="1">
      <alignment vertical="center" shrinkToFit="1"/>
    </xf>
    <xf numFmtId="180" fontId="12" fillId="7" borderId="5" xfId="1" applyNumberFormat="1" applyFont="1" applyFill="1" applyBorder="1" applyAlignment="1">
      <alignment vertical="center" shrinkToFit="1"/>
    </xf>
    <xf numFmtId="0" fontId="4" fillId="0" borderId="0" xfId="0" applyFont="1" applyAlignment="1">
      <alignment horizontal="left" vertical="center"/>
    </xf>
    <xf numFmtId="0" fontId="12" fillId="7" borderId="41" xfId="0" applyFont="1" applyFill="1" applyBorder="1" applyAlignment="1">
      <alignment horizontal="center" vertical="center" wrapText="1"/>
    </xf>
    <xf numFmtId="0" fontId="12" fillId="7" borderId="48" xfId="0" applyFont="1" applyFill="1" applyBorder="1" applyAlignment="1">
      <alignment horizontal="center" vertical="center" wrapText="1"/>
    </xf>
    <xf numFmtId="0" fontId="12" fillId="7" borderId="43" xfId="0" applyFont="1" applyFill="1" applyBorder="1" applyAlignment="1">
      <alignment horizontal="center" vertical="center" wrapText="1"/>
    </xf>
    <xf numFmtId="0" fontId="12" fillId="7" borderId="44" xfId="0" applyFont="1" applyFill="1" applyBorder="1" applyAlignment="1">
      <alignment horizontal="center" vertical="center" wrapText="1"/>
    </xf>
    <xf numFmtId="0" fontId="12" fillId="7" borderId="49" xfId="0" applyFont="1" applyFill="1" applyBorder="1" applyAlignment="1">
      <alignment horizontal="center" vertical="center" wrapText="1"/>
    </xf>
    <xf numFmtId="38" fontId="30" fillId="7" borderId="4" xfId="1" applyFont="1" applyFill="1" applyBorder="1" applyAlignment="1">
      <alignment horizontal="center" vertical="top" shrinkToFit="1"/>
    </xf>
    <xf numFmtId="38" fontId="30" fillId="7" borderId="6" xfId="1" applyFont="1" applyFill="1" applyBorder="1" applyAlignment="1">
      <alignment horizontal="center" vertical="top" shrinkToFit="1"/>
    </xf>
    <xf numFmtId="0" fontId="4" fillId="7" borderId="0" xfId="0" applyFont="1" applyFill="1" applyAlignment="1">
      <alignment horizontal="center" vertical="center"/>
    </xf>
    <xf numFmtId="179" fontId="27" fillId="7" borderId="11" xfId="1" applyNumberFormat="1" applyFont="1" applyFill="1" applyBorder="1" applyAlignment="1">
      <alignment vertical="center" shrinkToFit="1"/>
    </xf>
    <xf numFmtId="179" fontId="27" fillId="7" borderId="0" xfId="1" applyNumberFormat="1" applyFont="1" applyFill="1" applyAlignment="1">
      <alignment vertical="center" shrinkToFit="1"/>
    </xf>
    <xf numFmtId="0" fontId="6" fillId="0" borderId="4" xfId="0" applyFont="1"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vertical="center" wrapText="1"/>
    </xf>
    <xf numFmtId="0" fontId="6" fillId="0" borderId="14" xfId="0" applyFont="1" applyBorder="1" applyAlignment="1">
      <alignment vertical="center" wrapText="1"/>
    </xf>
    <xf numFmtId="0" fontId="6" fillId="0" borderId="2" xfId="0" applyFont="1" applyBorder="1" applyAlignment="1">
      <alignment vertical="center" wrapText="1"/>
    </xf>
    <xf numFmtId="0" fontId="6" fillId="0" borderId="12" xfId="0" applyFont="1" applyBorder="1" applyAlignment="1">
      <alignment vertical="center" wrapText="1"/>
    </xf>
    <xf numFmtId="179" fontId="12" fillId="7" borderId="11" xfId="1" applyNumberFormat="1" applyFont="1" applyFill="1" applyBorder="1" applyAlignment="1">
      <alignment vertical="center" shrinkToFit="1"/>
    </xf>
    <xf numFmtId="179" fontId="12" fillId="7" borderId="0" xfId="1" applyNumberFormat="1" applyFont="1" applyFill="1" applyAlignment="1">
      <alignment vertical="center" shrinkToFit="1"/>
    </xf>
    <xf numFmtId="179" fontId="12" fillId="7" borderId="13" xfId="1" applyNumberFormat="1" applyFont="1" applyFill="1" applyBorder="1" applyAlignment="1">
      <alignment vertical="center" shrinkToFit="1"/>
    </xf>
    <xf numFmtId="179" fontId="27" fillId="7" borderId="13" xfId="1" applyNumberFormat="1" applyFont="1" applyFill="1" applyBorder="1" applyAlignment="1">
      <alignment vertical="center" shrinkToFit="1"/>
    </xf>
    <xf numFmtId="9" fontId="12" fillId="7" borderId="14" xfId="1" applyNumberFormat="1" applyFont="1" applyFill="1" applyBorder="1" applyAlignment="1">
      <alignment horizontal="center" vertical="center" shrinkToFit="1"/>
    </xf>
    <xf numFmtId="9" fontId="0" fillId="7" borderId="12" xfId="0" applyNumberFormat="1" applyFill="1" applyBorder="1" applyAlignment="1">
      <alignment shrinkToFit="1"/>
    </xf>
    <xf numFmtId="179" fontId="12" fillId="7" borderId="14" xfId="1" applyNumberFormat="1" applyFont="1" applyFill="1" applyBorder="1" applyAlignment="1">
      <alignment vertical="center" shrinkToFit="1"/>
    </xf>
    <xf numFmtId="179" fontId="12" fillId="7" borderId="2" xfId="1" applyNumberFormat="1" applyFont="1" applyFill="1" applyBorder="1" applyAlignment="1">
      <alignment vertical="center" shrinkToFit="1"/>
    </xf>
    <xf numFmtId="0" fontId="12" fillId="7" borderId="40" xfId="0" applyFont="1" applyFill="1" applyBorder="1" applyAlignment="1">
      <alignment horizontal="left" vertical="center" wrapText="1"/>
    </xf>
    <xf numFmtId="0" fontId="12" fillId="7" borderId="41" xfId="0" applyFont="1" applyFill="1" applyBorder="1" applyAlignment="1">
      <alignment horizontal="left" vertical="center" wrapText="1"/>
    </xf>
    <xf numFmtId="0" fontId="12" fillId="7" borderId="48" xfId="0" applyFont="1" applyFill="1" applyBorder="1" applyAlignment="1">
      <alignment horizontal="left" vertical="center" wrapText="1"/>
    </xf>
    <xf numFmtId="0" fontId="12" fillId="7" borderId="43" xfId="0" applyFont="1" applyFill="1" applyBorder="1" applyAlignment="1">
      <alignment horizontal="left" vertical="center" wrapText="1"/>
    </xf>
    <xf numFmtId="0" fontId="12" fillId="7" borderId="44" xfId="0" applyFont="1" applyFill="1" applyBorder="1" applyAlignment="1">
      <alignment horizontal="left" vertical="center" wrapText="1"/>
    </xf>
    <xf numFmtId="0" fontId="12" fillId="7" borderId="49" xfId="0" applyFont="1" applyFill="1" applyBorder="1" applyAlignment="1">
      <alignment horizontal="left" vertical="center" wrapText="1"/>
    </xf>
    <xf numFmtId="0" fontId="12" fillId="7" borderId="42" xfId="0" applyFont="1" applyFill="1" applyBorder="1" applyAlignment="1">
      <alignment horizontal="left" vertical="center" wrapText="1"/>
    </xf>
    <xf numFmtId="0" fontId="12" fillId="7" borderId="45" xfId="0" applyFont="1" applyFill="1" applyBorder="1" applyAlignment="1">
      <alignment horizontal="left" vertical="center" wrapText="1"/>
    </xf>
    <xf numFmtId="0" fontId="4" fillId="7" borderId="2" xfId="0" applyFont="1" applyFill="1" applyBorder="1" applyAlignment="1">
      <alignment horizontal="center" vertical="center"/>
    </xf>
    <xf numFmtId="179" fontId="27" fillId="7" borderId="14" xfId="1" applyNumberFormat="1" applyFont="1" applyFill="1" applyBorder="1" applyAlignment="1">
      <alignment vertical="center" shrinkToFit="1"/>
    </xf>
    <xf numFmtId="179" fontId="27" fillId="7" borderId="2" xfId="1" applyNumberFormat="1" applyFont="1" applyFill="1" applyBorder="1" applyAlignment="1">
      <alignment vertical="center" shrinkToFit="1"/>
    </xf>
    <xf numFmtId="179" fontId="12" fillId="7" borderId="12" xfId="1" applyNumberFormat="1" applyFont="1" applyFill="1" applyBorder="1" applyAlignment="1">
      <alignment vertical="center" shrinkToFit="1"/>
    </xf>
    <xf numFmtId="0" fontId="3" fillId="7" borderId="4"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12" xfId="0" applyFont="1" applyFill="1" applyBorder="1" applyAlignment="1">
      <alignment horizontal="center" vertical="center"/>
    </xf>
    <xf numFmtId="0" fontId="11" fillId="7" borderId="46" xfId="0" applyFont="1" applyFill="1" applyBorder="1" applyAlignment="1">
      <alignment horizontal="center" vertical="center" shrinkToFit="1"/>
    </xf>
    <xf numFmtId="0" fontId="1" fillId="7" borderId="6" xfId="0" applyFont="1" applyFill="1" applyBorder="1" applyAlignment="1">
      <alignment shrinkToFit="1"/>
    </xf>
    <xf numFmtId="0" fontId="1" fillId="7" borderId="5" xfId="0" applyFont="1" applyFill="1" applyBorder="1" applyAlignment="1">
      <alignment shrinkToFit="1"/>
    </xf>
    <xf numFmtId="0" fontId="1" fillId="7" borderId="47" xfId="0" applyFont="1" applyFill="1" applyBorder="1" applyAlignment="1">
      <alignment shrinkToFit="1"/>
    </xf>
    <xf numFmtId="0" fontId="1" fillId="7" borderId="2" xfId="0" applyFont="1" applyFill="1" applyBorder="1" applyAlignment="1">
      <alignment shrinkToFit="1"/>
    </xf>
    <xf numFmtId="0" fontId="1" fillId="7" borderId="12" xfId="0" applyFont="1" applyFill="1" applyBorder="1" applyAlignment="1">
      <alignment shrinkToFit="1"/>
    </xf>
    <xf numFmtId="49" fontId="12" fillId="7" borderId="14" xfId="1" applyNumberFormat="1" applyFont="1" applyFill="1" applyBorder="1" applyAlignment="1">
      <alignment horizontal="center" vertical="center" shrinkToFit="1"/>
    </xf>
    <xf numFmtId="49" fontId="12" fillId="7" borderId="12" xfId="1" applyNumberFormat="1" applyFont="1" applyFill="1" applyBorder="1" applyAlignment="1">
      <alignment horizontal="center" vertical="center" shrinkToFit="1"/>
    </xf>
    <xf numFmtId="182" fontId="12" fillId="7" borderId="6" xfId="1" applyNumberFormat="1" applyFont="1" applyFill="1" applyBorder="1" applyAlignment="1">
      <alignment vertical="center" shrinkToFit="1"/>
    </xf>
    <xf numFmtId="0" fontId="5" fillId="7" borderId="0" xfId="0" applyFont="1" applyFill="1" applyAlignment="1">
      <alignment horizontal="center" vertical="center"/>
    </xf>
    <xf numFmtId="0" fontId="11" fillId="7" borderId="6" xfId="0" applyFont="1" applyFill="1" applyBorder="1" applyAlignment="1">
      <alignment vertical="center" shrinkToFit="1"/>
    </xf>
    <xf numFmtId="0" fontId="29" fillId="7" borderId="2" xfId="0" applyFont="1" applyFill="1" applyBorder="1" applyAlignment="1">
      <alignment horizontal="center" vertical="center"/>
    </xf>
    <xf numFmtId="0" fontId="5" fillId="7" borderId="2" xfId="0" applyFont="1" applyFill="1" applyBorder="1" applyAlignment="1">
      <alignment horizontal="center" vertical="center"/>
    </xf>
    <xf numFmtId="0" fontId="31" fillId="7" borderId="2" xfId="0" applyFont="1" applyFill="1" applyBorder="1" applyAlignment="1">
      <alignment horizontal="right" vertical="center"/>
    </xf>
    <xf numFmtId="176" fontId="12" fillId="7" borderId="0" xfId="0" applyNumberFormat="1" applyFont="1" applyFill="1" applyAlignment="1">
      <alignment horizontal="center" vertical="center"/>
    </xf>
    <xf numFmtId="49" fontId="12" fillId="7" borderId="0" xfId="0" applyNumberFormat="1" applyFont="1" applyFill="1" applyAlignment="1">
      <alignment horizontal="center" vertical="center"/>
    </xf>
    <xf numFmtId="0" fontId="11" fillId="7" borderId="2" xfId="0" applyFont="1" applyFill="1" applyBorder="1" applyAlignment="1">
      <alignment horizontal="center" vertical="center"/>
    </xf>
    <xf numFmtId="58" fontId="11" fillId="7" borderId="82" xfId="0" applyNumberFormat="1" applyFont="1" applyFill="1" applyBorder="1" applyAlignment="1">
      <alignment horizontal="center" vertical="center" wrapText="1"/>
    </xf>
    <xf numFmtId="58" fontId="11" fillId="7" borderId="83" xfId="0" applyNumberFormat="1" applyFont="1" applyFill="1" applyBorder="1" applyAlignment="1">
      <alignment horizontal="center" vertical="center" wrapText="1"/>
    </xf>
    <xf numFmtId="58" fontId="11" fillId="7" borderId="84" xfId="0" applyNumberFormat="1" applyFont="1" applyFill="1" applyBorder="1" applyAlignment="1">
      <alignment horizontal="center" vertical="center" wrapText="1"/>
    </xf>
    <xf numFmtId="58" fontId="11" fillId="7" borderId="85" xfId="0" applyNumberFormat="1" applyFont="1" applyFill="1" applyBorder="1" applyAlignment="1">
      <alignment horizontal="center" vertical="center" wrapText="1"/>
    </xf>
    <xf numFmtId="58" fontId="11" fillId="7" borderId="86" xfId="0" applyNumberFormat="1" applyFont="1" applyFill="1" applyBorder="1" applyAlignment="1">
      <alignment horizontal="center" vertical="center" wrapText="1"/>
    </xf>
    <xf numFmtId="58" fontId="11" fillId="7" borderId="87" xfId="0" applyNumberFormat="1" applyFont="1" applyFill="1" applyBorder="1" applyAlignment="1">
      <alignment horizontal="center" vertical="center" wrapText="1"/>
    </xf>
    <xf numFmtId="0" fontId="11" fillId="7" borderId="74"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76"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4" fillId="7" borderId="147" xfId="0" applyFont="1" applyFill="1" applyBorder="1" applyAlignment="1">
      <alignment horizontal="center" vertical="center"/>
    </xf>
    <xf numFmtId="0" fontId="4" fillId="7" borderId="148" xfId="0" applyFont="1" applyFill="1" applyBorder="1" applyAlignment="1">
      <alignment horizontal="center" vertical="center"/>
    </xf>
    <xf numFmtId="0" fontId="11" fillId="7" borderId="74" xfId="0" applyFont="1" applyFill="1" applyBorder="1" applyAlignment="1">
      <alignment horizontal="center" vertical="center" shrinkToFit="1"/>
    </xf>
    <xf numFmtId="0" fontId="11" fillId="7" borderId="7" xfId="0" applyFont="1" applyFill="1" applyBorder="1" applyAlignment="1">
      <alignment horizontal="center" vertical="center" shrinkToFit="1"/>
    </xf>
    <xf numFmtId="0" fontId="11" fillId="7" borderId="75" xfId="0" applyFont="1" applyFill="1" applyBorder="1" applyAlignment="1">
      <alignment horizontal="center" vertical="center" shrinkToFit="1"/>
    </xf>
    <xf numFmtId="0" fontId="11" fillId="7" borderId="76" xfId="0" applyFont="1" applyFill="1" applyBorder="1" applyAlignment="1">
      <alignment horizontal="center" vertical="center" shrinkToFit="1"/>
    </xf>
    <xf numFmtId="0" fontId="11" fillId="7" borderId="8" xfId="0" applyFont="1" applyFill="1" applyBorder="1" applyAlignment="1">
      <alignment horizontal="center" vertical="center" shrinkToFit="1"/>
    </xf>
    <xf numFmtId="0" fontId="11" fillId="7" borderId="77" xfId="0" applyFont="1" applyFill="1" applyBorder="1" applyAlignment="1">
      <alignment horizontal="center" vertical="center" shrinkToFit="1"/>
    </xf>
    <xf numFmtId="0" fontId="11" fillId="7" borderId="2" xfId="0" applyFont="1" applyFill="1" applyBorder="1" applyAlignment="1">
      <alignment horizontal="left" vertical="center" shrinkToFit="1"/>
    </xf>
    <xf numFmtId="0" fontId="22" fillId="4" borderId="38" xfId="0" applyFont="1" applyFill="1" applyBorder="1" applyAlignment="1" applyProtection="1">
      <alignment horizontal="center" vertical="center" textRotation="255" shrinkToFit="1"/>
    </xf>
    <xf numFmtId="0" fontId="22" fillId="4" borderId="98" xfId="0" applyFont="1" applyFill="1" applyBorder="1" applyAlignment="1" applyProtection="1">
      <alignment horizontal="center" vertical="center" textRotation="255" shrinkToFit="1"/>
    </xf>
    <xf numFmtId="0" fontId="22" fillId="4" borderId="31" xfId="0" applyFont="1" applyFill="1" applyBorder="1" applyAlignment="1" applyProtection="1">
      <alignment horizontal="center" vertical="center" textRotation="255" shrinkToFit="1"/>
    </xf>
    <xf numFmtId="0" fontId="13" fillId="0" borderId="27" xfId="0" applyNumberFormat="1" applyFont="1" applyFill="1" applyBorder="1" applyAlignment="1">
      <alignment horizontal="right" vertical="center"/>
    </xf>
    <xf numFmtId="0" fontId="13" fillId="0" borderId="119" xfId="0" applyNumberFormat="1" applyFont="1" applyFill="1" applyBorder="1" applyAlignment="1">
      <alignment horizontal="right" vertical="center"/>
    </xf>
    <xf numFmtId="0" fontId="13" fillId="0" borderId="28" xfId="0" applyNumberFormat="1" applyFont="1" applyFill="1" applyBorder="1" applyAlignment="1">
      <alignment horizontal="right" vertical="center"/>
    </xf>
    <xf numFmtId="0" fontId="13" fillId="0" borderId="27" xfId="0" applyFont="1" applyBorder="1" applyAlignment="1">
      <alignment vertical="center"/>
    </xf>
    <xf numFmtId="0" fontId="13" fillId="0" borderId="119" xfId="0" applyFont="1" applyBorder="1" applyAlignment="1">
      <alignment vertical="center"/>
    </xf>
    <xf numFmtId="0" fontId="13" fillId="0" borderId="28" xfId="0" applyFont="1" applyBorder="1" applyAlignment="1">
      <alignment vertical="center"/>
    </xf>
    <xf numFmtId="0" fontId="13" fillId="0" borderId="26" xfId="0" applyFont="1" applyBorder="1" applyAlignment="1">
      <alignment vertical="center"/>
    </xf>
    <xf numFmtId="0" fontId="13" fillId="0" borderId="26" xfId="0" applyNumberFormat="1" applyFont="1" applyFill="1" applyBorder="1" applyAlignment="1">
      <alignment horizontal="right" vertical="center"/>
    </xf>
    <xf numFmtId="0" fontId="17" fillId="0" borderId="103" xfId="0" applyFont="1" applyBorder="1" applyAlignment="1">
      <alignment horizontal="left" vertical="top" wrapText="1"/>
    </xf>
    <xf numFmtId="0" fontId="17" fillId="0" borderId="38" xfId="0" applyFont="1" applyBorder="1" applyAlignment="1">
      <alignment horizontal="left" vertical="top" wrapText="1"/>
    </xf>
    <xf numFmtId="0" fontId="17" fillId="0" borderId="104" xfId="0" applyFont="1" applyBorder="1" applyAlignment="1">
      <alignment horizontal="left" vertical="top" wrapText="1"/>
    </xf>
    <xf numFmtId="0" fontId="17" fillId="0" borderId="98" xfId="0" applyFont="1" applyBorder="1" applyAlignment="1">
      <alignment horizontal="left" vertical="top" wrapText="1"/>
    </xf>
    <xf numFmtId="0" fontId="17" fillId="0" borderId="105" xfId="0" applyFont="1" applyBorder="1" applyAlignment="1">
      <alignment horizontal="left" vertical="top" wrapText="1"/>
    </xf>
    <xf numFmtId="0" fontId="17" fillId="0" borderId="31" xfId="0" applyFont="1" applyBorder="1" applyAlignment="1">
      <alignment horizontal="left" vertical="top" wrapText="1"/>
    </xf>
    <xf numFmtId="0" fontId="13" fillId="0" borderId="38" xfId="0" applyFont="1" applyBorder="1" applyAlignment="1">
      <alignment horizontal="left" vertical="top" wrapText="1"/>
    </xf>
    <xf numFmtId="0" fontId="13" fillId="0" borderId="98" xfId="0" applyFont="1" applyBorder="1" applyAlignment="1">
      <alignment horizontal="left" vertical="top" wrapText="1"/>
    </xf>
    <xf numFmtId="0" fontId="13" fillId="0" borderId="31" xfId="0" applyFont="1" applyBorder="1" applyAlignment="1">
      <alignment horizontal="left" vertical="top" wrapText="1"/>
    </xf>
    <xf numFmtId="0" fontId="13" fillId="0" borderId="106" xfId="0" applyFont="1" applyBorder="1" applyAlignment="1">
      <alignment horizontal="left" vertical="top" wrapText="1"/>
    </xf>
    <xf numFmtId="0" fontId="13" fillId="0" borderId="107" xfId="0" applyFont="1" applyBorder="1" applyAlignment="1">
      <alignment horizontal="left" vertical="top" wrapText="1"/>
    </xf>
    <xf numFmtId="0" fontId="13" fillId="0" borderId="32" xfId="0" applyFont="1" applyBorder="1" applyAlignment="1">
      <alignment horizontal="left" vertical="top" wrapText="1"/>
    </xf>
    <xf numFmtId="183" fontId="20" fillId="3" borderId="108" xfId="0" applyNumberFormat="1" applyFont="1" applyFill="1" applyBorder="1" applyAlignment="1">
      <alignment horizontal="center" vertical="center"/>
    </xf>
    <xf numFmtId="183" fontId="20" fillId="3" borderId="109" xfId="0" applyNumberFormat="1" applyFont="1" applyFill="1" applyBorder="1" applyAlignment="1">
      <alignment horizontal="center" vertical="center"/>
    </xf>
    <xf numFmtId="183" fontId="13" fillId="3" borderId="34" xfId="0" applyNumberFormat="1" applyFont="1" applyFill="1" applyBorder="1" applyAlignment="1">
      <alignment horizontal="center" vertical="center"/>
    </xf>
    <xf numFmtId="183" fontId="13" fillId="3" borderId="109" xfId="0" applyNumberFormat="1" applyFont="1" applyFill="1" applyBorder="1" applyAlignment="1">
      <alignment horizontal="center" vertical="center"/>
    </xf>
    <xf numFmtId="183" fontId="13" fillId="3" borderId="110" xfId="0" applyNumberFormat="1" applyFont="1" applyFill="1" applyBorder="1" applyAlignment="1">
      <alignment horizontal="center" vertical="center"/>
    </xf>
    <xf numFmtId="0" fontId="13" fillId="0" borderId="111"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3" fillId="0" borderId="101" xfId="0" applyFont="1" applyBorder="1" applyAlignment="1">
      <alignment horizontal="center" vertical="center"/>
    </xf>
    <xf numFmtId="0" fontId="0" fillId="0" borderId="39" xfId="0" applyBorder="1" applyAlignment="1">
      <alignment horizontal="center" vertical="center"/>
    </xf>
    <xf numFmtId="0" fontId="0" fillId="0" borderId="91" xfId="0" applyBorder="1" applyAlignment="1">
      <alignment horizontal="center" vertical="center"/>
    </xf>
    <xf numFmtId="0" fontId="0" fillId="0" borderId="100"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1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3" fillId="0" borderId="113" xfId="0" applyFont="1" applyBorder="1" applyAlignment="1">
      <alignment horizontal="center" vertical="center"/>
    </xf>
    <xf numFmtId="0" fontId="13" fillId="0" borderId="17" xfId="0" applyFont="1" applyBorder="1" applyAlignment="1">
      <alignment horizontal="left" vertical="top" wrapText="1"/>
    </xf>
    <xf numFmtId="0" fontId="13" fillId="0" borderId="120" xfId="0" applyFont="1" applyBorder="1" applyAlignment="1">
      <alignment horizontal="left" vertical="top" wrapText="1"/>
    </xf>
    <xf numFmtId="0" fontId="13" fillId="0" borderId="23" xfId="0" applyFont="1" applyBorder="1" applyAlignment="1">
      <alignment horizontal="left" vertical="top" wrapText="1"/>
    </xf>
    <xf numFmtId="0" fontId="13" fillId="0" borderId="123" xfId="0" applyFont="1" applyBorder="1" applyAlignment="1">
      <alignment horizontal="left" vertical="top" wrapText="1"/>
    </xf>
    <xf numFmtId="0" fontId="13" fillId="0" borderId="20" xfId="0" applyFont="1" applyBorder="1" applyAlignment="1">
      <alignment horizontal="left" vertical="top" wrapText="1"/>
    </xf>
    <xf numFmtId="0" fontId="13" fillId="0" borderId="125" xfId="0" applyFont="1" applyBorder="1" applyAlignment="1">
      <alignment horizontal="left" vertical="top" wrapText="1"/>
    </xf>
    <xf numFmtId="0" fontId="13" fillId="0" borderId="18" xfId="0" applyFont="1" applyBorder="1" applyAlignment="1">
      <alignment horizontal="left" vertical="top" wrapText="1"/>
    </xf>
    <xf numFmtId="0" fontId="13" fillId="0" borderId="0" xfId="0" applyFont="1" applyBorder="1" applyAlignment="1">
      <alignment horizontal="left" vertical="top" wrapText="1"/>
    </xf>
    <xf numFmtId="0" fontId="13" fillId="0" borderId="21" xfId="0" applyFont="1" applyBorder="1" applyAlignment="1">
      <alignment horizontal="left" vertical="top" wrapText="1"/>
    </xf>
    <xf numFmtId="0" fontId="13" fillId="0" borderId="121" xfId="0" applyFont="1" applyBorder="1" applyAlignment="1">
      <alignment horizontal="left" vertical="top" wrapText="1"/>
    </xf>
    <xf numFmtId="0" fontId="13" fillId="0" borderId="122" xfId="0" applyFont="1" applyBorder="1" applyAlignment="1">
      <alignment horizontal="left" vertical="top" wrapText="1"/>
    </xf>
    <xf numFmtId="0" fontId="13" fillId="0" borderId="124" xfId="0" applyFont="1" applyBorder="1" applyAlignment="1">
      <alignment horizontal="left" vertical="top" wrapText="1"/>
    </xf>
    <xf numFmtId="0" fontId="13" fillId="0" borderId="25" xfId="0" applyFont="1" applyBorder="1" applyAlignment="1">
      <alignment horizontal="left" vertical="top" wrapText="1"/>
    </xf>
    <xf numFmtId="0" fontId="13" fillId="0" borderId="126" xfId="0" applyFont="1" applyBorder="1" applyAlignment="1">
      <alignment horizontal="left" vertical="top" wrapText="1"/>
    </xf>
    <xf numFmtId="0" fontId="13" fillId="0" borderId="127" xfId="0" applyFont="1" applyBorder="1" applyAlignment="1">
      <alignment horizontal="left" vertical="top" wrapText="1"/>
    </xf>
    <xf numFmtId="0" fontId="1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118" xfId="0" applyFont="1" applyBorder="1" applyAlignment="1">
      <alignment horizontal="center" vertical="center"/>
    </xf>
    <xf numFmtId="0" fontId="26" fillId="0" borderId="119" xfId="0" applyFont="1" applyBorder="1" applyAlignment="1">
      <alignment horizontal="center" vertical="center"/>
    </xf>
    <xf numFmtId="0" fontId="13" fillId="0" borderId="116" xfId="0" applyFont="1" applyBorder="1" applyAlignment="1">
      <alignment horizontal="center" vertical="center"/>
    </xf>
    <xf numFmtId="0" fontId="13" fillId="0" borderId="108" xfId="0" applyFont="1" applyBorder="1" applyAlignment="1">
      <alignment vertical="center"/>
    </xf>
    <xf numFmtId="0" fontId="0" fillId="0" borderId="117" xfId="0" applyBorder="1" applyAlignment="1">
      <alignment vertical="center"/>
    </xf>
    <xf numFmtId="0" fontId="0" fillId="0" borderId="109" xfId="0" applyBorder="1" applyAlignment="1">
      <alignment vertical="center"/>
    </xf>
    <xf numFmtId="0" fontId="13"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13" fillId="0" borderId="24" xfId="0" applyFont="1" applyBorder="1" applyAlignment="1">
      <alignment vertical="center" wrapText="1"/>
    </xf>
    <xf numFmtId="0" fontId="13" fillId="0" borderId="20" xfId="0" applyFont="1" applyBorder="1" applyAlignment="1">
      <alignment horizontal="center" vertical="center" wrapText="1"/>
    </xf>
    <xf numFmtId="0" fontId="13" fillId="0" borderId="22" xfId="0" applyFont="1" applyBorder="1" applyAlignment="1">
      <alignment vertical="center" wrapText="1"/>
    </xf>
    <xf numFmtId="0" fontId="13"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1" fillId="0" borderId="26"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7" xfId="0" applyFont="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212">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171450</xdr:colOff>
      <xdr:row>20</xdr:row>
      <xdr:rowOff>200025</xdr:rowOff>
    </xdr:from>
    <xdr:to>
      <xdr:col>15</xdr:col>
      <xdr:colOff>114300</xdr:colOff>
      <xdr:row>24</xdr:row>
      <xdr:rowOff>9525</xdr:rowOff>
    </xdr:to>
    <xdr:sp macro="" textlink="">
      <xdr:nvSpPr>
        <xdr:cNvPr id="2" name="角丸四角形吹き出し 2">
          <a:extLst>
            <a:ext uri="{FF2B5EF4-FFF2-40B4-BE49-F238E27FC236}">
              <a16:creationId xmlns:a16="http://schemas.microsoft.com/office/drawing/2014/main" id="{766C0511-F5B6-44F7-978F-31BBD12E1C4D}"/>
            </a:ext>
          </a:extLst>
        </xdr:cNvPr>
        <xdr:cNvSpPr/>
      </xdr:nvSpPr>
      <xdr:spPr bwMode="auto">
        <a:xfrm>
          <a:off x="1114425" y="3667125"/>
          <a:ext cx="2943225" cy="723900"/>
        </a:xfrm>
        <a:prstGeom prst="wedgeRoundRectCallout">
          <a:avLst>
            <a:gd name="adj1" fmla="val -36241"/>
            <a:gd name="adj2" fmla="val -76165"/>
            <a:gd name="adj3" fmla="val 16667"/>
          </a:avLst>
        </a:prstGeom>
        <a:solidFill>
          <a:sysClr val="window" lastClr="FFFFFF"/>
        </a:solidFill>
        <a:ln w="38100" cap="flat" cmpd="dbl"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solidFill>
                <a:srgbClr val="FF0000"/>
              </a:solidFill>
            </a:rPr>
            <a:t>500</a:t>
          </a:r>
          <a:r>
            <a:rPr kumimoji="1" lang="ja-JP" altLang="en-US" sz="1000">
              <a:solidFill>
                <a:srgbClr val="FF0000"/>
              </a:solidFill>
            </a:rPr>
            <a:t>万円未満の工事はまとめて記入してください。ただし</a:t>
          </a:r>
          <a:r>
            <a:rPr kumimoji="1" lang="en-US" altLang="ja-JP" sz="1000">
              <a:solidFill>
                <a:srgbClr val="FF0000"/>
              </a:solidFill>
            </a:rPr>
            <a:t>500</a:t>
          </a:r>
          <a:r>
            <a:rPr kumimoji="1" lang="ja-JP" altLang="en-US" sz="1000">
              <a:solidFill>
                <a:srgbClr val="FF0000"/>
              </a:solidFill>
            </a:rPr>
            <a:t>万円以上の工事が一つもない場合は代表的な工事を</a:t>
          </a:r>
          <a:r>
            <a:rPr kumimoji="1" lang="en-US" altLang="ja-JP" sz="1000">
              <a:solidFill>
                <a:srgbClr val="FF0000"/>
              </a:solidFill>
            </a:rPr>
            <a:t>1</a:t>
          </a:r>
          <a:r>
            <a:rPr kumimoji="1" lang="ja-JP" altLang="en-US" sz="1000">
              <a:solidFill>
                <a:srgbClr val="FF0000"/>
              </a:solidFill>
            </a:rPr>
            <a:t>件記入してください</a:t>
          </a:r>
        </a:p>
      </xdr:txBody>
    </xdr:sp>
    <xdr:clientData/>
  </xdr:twoCellAnchor>
  <xdr:twoCellAnchor>
    <xdr:from>
      <xdr:col>25</xdr:col>
      <xdr:colOff>142873</xdr:colOff>
      <xdr:row>15</xdr:row>
      <xdr:rowOff>219075</xdr:rowOff>
    </xdr:from>
    <xdr:to>
      <xdr:col>32</xdr:col>
      <xdr:colOff>38099</xdr:colOff>
      <xdr:row>17</xdr:row>
      <xdr:rowOff>219075</xdr:rowOff>
    </xdr:to>
    <xdr:sp macro="" textlink="">
      <xdr:nvSpPr>
        <xdr:cNvPr id="3" name="角丸四角形吹き出し 3">
          <a:extLst>
            <a:ext uri="{FF2B5EF4-FFF2-40B4-BE49-F238E27FC236}">
              <a16:creationId xmlns:a16="http://schemas.microsoft.com/office/drawing/2014/main" id="{23094AA5-BC46-4D03-8374-35F9117D6FF9}"/>
            </a:ext>
          </a:extLst>
        </xdr:cNvPr>
        <xdr:cNvSpPr/>
      </xdr:nvSpPr>
      <xdr:spPr bwMode="auto">
        <a:xfrm>
          <a:off x="6381748" y="2543175"/>
          <a:ext cx="1485901" cy="457200"/>
        </a:xfrm>
        <a:prstGeom prst="wedgeRoundRectCallout">
          <a:avLst>
            <a:gd name="adj1" fmla="val -61035"/>
            <a:gd name="adj2" fmla="val -13531"/>
            <a:gd name="adj3" fmla="val 16667"/>
          </a:avLst>
        </a:prstGeom>
        <a:solidFill>
          <a:sysClr val="window" lastClr="FFFFFF"/>
        </a:solidFill>
        <a:ln w="38100" cap="flat" cmpd="dbl"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solidFill>
                <a:srgbClr val="FF0000"/>
              </a:solidFill>
            </a:rPr>
            <a:t>500</a:t>
          </a:r>
          <a:r>
            <a:rPr kumimoji="1" lang="ja-JP" altLang="en-US" sz="1000">
              <a:solidFill>
                <a:srgbClr val="FF0000"/>
              </a:solidFill>
            </a:rPr>
            <a:t>万円以上の工事は</a:t>
          </a:r>
          <a:r>
            <a:rPr kumimoji="1" lang="en-US" altLang="ja-JP" sz="1000">
              <a:solidFill>
                <a:srgbClr val="FF0000"/>
              </a:solidFill>
            </a:rPr>
            <a:t>1</a:t>
          </a:r>
          <a:r>
            <a:rPr kumimoji="1" lang="ja-JP" altLang="en-US" sz="1000">
              <a:solidFill>
                <a:srgbClr val="FF0000"/>
              </a:solidFill>
            </a:rPr>
            <a:t>行に記入してください</a:t>
          </a:r>
        </a:p>
      </xdr:txBody>
    </xdr:sp>
    <xdr:clientData/>
  </xdr:twoCellAnchor>
  <xdr:twoCellAnchor>
    <xdr:from>
      <xdr:col>37</xdr:col>
      <xdr:colOff>190500</xdr:colOff>
      <xdr:row>15</xdr:row>
      <xdr:rowOff>219075</xdr:rowOff>
    </xdr:from>
    <xdr:to>
      <xdr:col>44</xdr:col>
      <xdr:colOff>114299</xdr:colOff>
      <xdr:row>19</xdr:row>
      <xdr:rowOff>85725</xdr:rowOff>
    </xdr:to>
    <xdr:sp macro="" textlink="">
      <xdr:nvSpPr>
        <xdr:cNvPr id="4" name="角丸四角形吹き出し 4">
          <a:extLst>
            <a:ext uri="{FF2B5EF4-FFF2-40B4-BE49-F238E27FC236}">
              <a16:creationId xmlns:a16="http://schemas.microsoft.com/office/drawing/2014/main" id="{114103E6-7EF6-4EF9-AE5E-B55B95A214BF}"/>
            </a:ext>
          </a:extLst>
        </xdr:cNvPr>
        <xdr:cNvSpPr/>
      </xdr:nvSpPr>
      <xdr:spPr bwMode="auto">
        <a:xfrm>
          <a:off x="9058275" y="2543175"/>
          <a:ext cx="1447799" cy="781050"/>
        </a:xfrm>
        <a:prstGeom prst="wedgeRoundRectCallout">
          <a:avLst>
            <a:gd name="adj1" fmla="val -62317"/>
            <a:gd name="adj2" fmla="val 28136"/>
            <a:gd name="adj3" fmla="val 16667"/>
          </a:avLst>
        </a:prstGeom>
        <a:solidFill>
          <a:sysClr val="window" lastClr="FFFFFF"/>
        </a:solidFill>
        <a:ln w="38100" cap="flat" cmpd="dbl"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solidFill>
                <a:srgbClr val="FF0000"/>
              </a:solidFill>
            </a:rPr>
            <a:t>労災事故のあった現場は金額にかかわらず</a:t>
          </a:r>
          <a:r>
            <a:rPr kumimoji="1" lang="en-US" altLang="ja-JP" sz="1000">
              <a:solidFill>
                <a:srgbClr val="FF0000"/>
              </a:solidFill>
            </a:rPr>
            <a:t>1</a:t>
          </a:r>
          <a:r>
            <a:rPr kumimoji="1" lang="ja-JP" altLang="en-US" sz="1000">
              <a:solidFill>
                <a:srgbClr val="FF0000"/>
              </a:solidFill>
            </a:rPr>
            <a:t>行に記入してください</a:t>
          </a:r>
        </a:p>
      </xdr:txBody>
    </xdr:sp>
    <xdr:clientData/>
  </xdr:twoCellAnchor>
  <xdr:twoCellAnchor>
    <xdr:from>
      <xdr:col>37</xdr:col>
      <xdr:colOff>38099</xdr:colOff>
      <xdr:row>25</xdr:row>
      <xdr:rowOff>209550</xdr:rowOff>
    </xdr:from>
    <xdr:to>
      <xdr:col>44</xdr:col>
      <xdr:colOff>28574</xdr:colOff>
      <xdr:row>27</xdr:row>
      <xdr:rowOff>47625</xdr:rowOff>
    </xdr:to>
    <xdr:sp macro="" textlink="">
      <xdr:nvSpPr>
        <xdr:cNvPr id="5" name="テキスト ボックス 4">
          <a:extLst>
            <a:ext uri="{FF2B5EF4-FFF2-40B4-BE49-F238E27FC236}">
              <a16:creationId xmlns:a16="http://schemas.microsoft.com/office/drawing/2014/main" id="{28386A25-CDA5-407E-9148-BFB3F2C3D8D9}"/>
            </a:ext>
          </a:extLst>
        </xdr:cNvPr>
        <xdr:cNvSpPr txBox="1"/>
      </xdr:nvSpPr>
      <xdr:spPr>
        <a:xfrm>
          <a:off x="8905874" y="4819650"/>
          <a:ext cx="15144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latin typeface="+mn-ea"/>
              <a:ea typeface="+mn-ea"/>
            </a:rPr>
            <a:t>※</a:t>
          </a:r>
          <a:r>
            <a:rPr kumimoji="1" lang="ja-JP" altLang="en-US" sz="1050">
              <a:solidFill>
                <a:srgbClr val="FF0000"/>
              </a:solidFill>
              <a:latin typeface="+mn-ea"/>
              <a:ea typeface="+mn-ea"/>
            </a:rPr>
            <a:t>税抜金額で記入</a:t>
          </a:r>
        </a:p>
      </xdr:txBody>
    </xdr:sp>
    <xdr:clientData/>
  </xdr:twoCellAnchor>
  <xdr:twoCellAnchor>
    <xdr:from>
      <xdr:col>0</xdr:col>
      <xdr:colOff>104773</xdr:colOff>
      <xdr:row>4</xdr:row>
      <xdr:rowOff>66675</xdr:rowOff>
    </xdr:from>
    <xdr:to>
      <xdr:col>6</xdr:col>
      <xdr:colOff>95249</xdr:colOff>
      <xdr:row>7</xdr:row>
      <xdr:rowOff>38100</xdr:rowOff>
    </xdr:to>
    <xdr:sp macro="" textlink="">
      <xdr:nvSpPr>
        <xdr:cNvPr id="6" name="角丸四角形吹き出し 3">
          <a:extLst>
            <a:ext uri="{FF2B5EF4-FFF2-40B4-BE49-F238E27FC236}">
              <a16:creationId xmlns:a16="http://schemas.microsoft.com/office/drawing/2014/main" id="{AB2985C0-F2BF-48BF-AC10-A8D20674A0D4}"/>
            </a:ext>
          </a:extLst>
        </xdr:cNvPr>
        <xdr:cNvSpPr/>
      </xdr:nvSpPr>
      <xdr:spPr bwMode="auto">
        <a:xfrm>
          <a:off x="104773" y="781050"/>
          <a:ext cx="1485901" cy="457200"/>
        </a:xfrm>
        <a:prstGeom prst="wedgeRoundRectCallout">
          <a:avLst>
            <a:gd name="adj1" fmla="val 4991"/>
            <a:gd name="adj2" fmla="val 201053"/>
            <a:gd name="adj3" fmla="val 16667"/>
          </a:avLst>
        </a:prstGeom>
        <a:noFill/>
        <a:ln w="38100" cap="flat" cmpd="dbl"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solidFill>
                <a:srgbClr val="FF0000"/>
              </a:solidFill>
            </a:rPr>
            <a:t>元請の工事についてご記入お願いします。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328"/>
  <sheetViews>
    <sheetView showGridLines="0" showZeros="0" tabSelected="1" view="pageBreakPreview" zoomScaleNormal="100" zoomScaleSheetLayoutView="100" workbookViewId="0">
      <selection activeCell="J16" sqref="J16:N17"/>
    </sheetView>
  </sheetViews>
  <sheetFormatPr defaultColWidth="9"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8" hidden="1" customWidth="1"/>
    <col min="51" max="52" width="12.75" style="18" hidden="1" customWidth="1"/>
    <col min="53" max="55" width="12.125" style="18" hidden="1" customWidth="1"/>
    <col min="56" max="57" width="11.625" style="50" hidden="1" customWidth="1"/>
    <col min="58" max="78" width="0" style="1" hidden="1" customWidth="1"/>
    <col min="79" max="16383" width="9" style="1"/>
    <col min="16384" max="16384" width="6.875" style="1" customWidth="1"/>
  </cols>
  <sheetData>
    <row r="1" spans="1:65" ht="6" customHeight="1" thickBot="1" x14ac:dyDescent="0.2"/>
    <row r="2" spans="1:65" ht="24" customHeight="1" x14ac:dyDescent="0.15">
      <c r="X2" s="7"/>
      <c r="Y2" s="7"/>
      <c r="Z2" s="4"/>
      <c r="AA2" s="4"/>
      <c r="AB2" s="4"/>
      <c r="AC2" s="4"/>
      <c r="AD2" s="4"/>
      <c r="AE2" s="4"/>
      <c r="AF2" s="4"/>
      <c r="AG2" s="4"/>
      <c r="AH2" s="4"/>
      <c r="AI2" s="4"/>
      <c r="AJ2" s="4"/>
      <c r="AK2" s="4"/>
      <c r="AL2" s="4"/>
      <c r="AM2" s="4"/>
      <c r="AN2" s="4"/>
      <c r="AO2" s="4"/>
      <c r="AP2" s="4"/>
      <c r="AQ2" s="4"/>
      <c r="AR2" s="4"/>
      <c r="AS2" s="4"/>
      <c r="BF2" s="649" t="s">
        <v>217</v>
      </c>
      <c r="BG2" s="650"/>
      <c r="BH2" s="650"/>
      <c r="BI2" s="650"/>
      <c r="BJ2" s="651"/>
    </row>
    <row r="3" spans="1:65" ht="9" customHeight="1" x14ac:dyDescent="0.15">
      <c r="U3" s="8"/>
      <c r="V3" s="8"/>
      <c r="W3" s="8"/>
      <c r="X3" s="8"/>
      <c r="Y3" s="8"/>
      <c r="Z3" s="9"/>
      <c r="AA3" s="9"/>
      <c r="AB3" s="6"/>
      <c r="AC3" s="6"/>
      <c r="AD3" s="6"/>
      <c r="AE3" s="6"/>
      <c r="AF3" s="6"/>
      <c r="AG3" s="6"/>
      <c r="AH3" s="6"/>
      <c r="AI3" s="6"/>
      <c r="AJ3" s="6"/>
      <c r="AK3" s="6"/>
      <c r="AL3" s="6"/>
      <c r="AM3" s="6"/>
      <c r="AN3" s="6"/>
      <c r="AO3" s="6"/>
      <c r="AP3" s="6"/>
      <c r="AQ3" s="6"/>
      <c r="AR3" s="6"/>
      <c r="AS3" s="6"/>
      <c r="BF3" s="238"/>
      <c r="BG3" s="137"/>
      <c r="BH3" s="137"/>
      <c r="BI3" s="137"/>
      <c r="BJ3" s="239"/>
    </row>
    <row r="4" spans="1:65" ht="17.25" customHeight="1" x14ac:dyDescent="0.2">
      <c r="B4" s="2" t="s">
        <v>9</v>
      </c>
      <c r="U4" s="10" t="s">
        <v>30</v>
      </c>
      <c r="V4" s="8"/>
      <c r="W4" s="8"/>
      <c r="X4" s="8"/>
      <c r="Y4" s="8"/>
      <c r="AL4" s="4"/>
      <c r="BF4" s="238"/>
      <c r="BG4" s="137" t="s">
        <v>218</v>
      </c>
      <c r="BH4" s="137"/>
      <c r="BI4" s="137"/>
      <c r="BJ4" s="239"/>
    </row>
    <row r="5" spans="1:65" ht="12.95" customHeight="1" x14ac:dyDescent="0.15">
      <c r="M5" s="11"/>
      <c r="N5" s="578" t="s">
        <v>31</v>
      </c>
      <c r="O5" s="578"/>
      <c r="P5" s="578"/>
      <c r="Q5" s="578"/>
      <c r="R5" s="578"/>
      <c r="S5" s="578"/>
      <c r="T5" s="578"/>
      <c r="U5" s="578"/>
      <c r="V5" s="578"/>
      <c r="W5" s="578"/>
      <c r="X5" s="578"/>
      <c r="Y5" s="578"/>
      <c r="Z5" s="578"/>
      <c r="AA5" s="578"/>
      <c r="AB5" s="578"/>
      <c r="AC5" s="578"/>
      <c r="AD5" s="578"/>
      <c r="AE5" s="578"/>
      <c r="AF5" s="11"/>
      <c r="AL5" s="327"/>
      <c r="AM5" s="605" t="s">
        <v>263</v>
      </c>
      <c r="AN5" s="606"/>
      <c r="AO5" s="606"/>
      <c r="AP5" s="607"/>
      <c r="BF5" s="238"/>
      <c r="BG5" s="137" t="s">
        <v>219</v>
      </c>
      <c r="BH5" s="137"/>
      <c r="BI5" s="137"/>
      <c r="BJ5" s="239"/>
    </row>
    <row r="6" spans="1:65" ht="12.95" customHeight="1" x14ac:dyDescent="0.15">
      <c r="M6" s="12"/>
      <c r="N6" s="579"/>
      <c r="O6" s="579"/>
      <c r="P6" s="579"/>
      <c r="Q6" s="579"/>
      <c r="R6" s="579"/>
      <c r="S6" s="579"/>
      <c r="T6" s="579"/>
      <c r="U6" s="579"/>
      <c r="V6" s="579"/>
      <c r="W6" s="579"/>
      <c r="X6" s="579"/>
      <c r="Y6" s="579"/>
      <c r="Z6" s="579"/>
      <c r="AA6" s="579"/>
      <c r="AB6" s="579"/>
      <c r="AC6" s="579"/>
      <c r="AD6" s="579"/>
      <c r="AE6" s="579"/>
      <c r="AF6" s="12"/>
      <c r="AL6" s="327"/>
      <c r="AM6" s="608"/>
      <c r="AN6" s="609"/>
      <c r="AO6" s="609"/>
      <c r="AP6" s="610"/>
      <c r="BF6" s="238"/>
      <c r="BG6" s="137" t="s">
        <v>241</v>
      </c>
      <c r="BH6" s="137"/>
      <c r="BI6" s="137"/>
      <c r="BJ6" s="239"/>
    </row>
    <row r="7" spans="1:65" ht="12.75" customHeight="1" x14ac:dyDescent="0.15">
      <c r="AL7" s="323"/>
      <c r="AM7" s="323"/>
      <c r="AN7" s="4"/>
      <c r="AO7" s="4"/>
      <c r="BF7" s="238"/>
      <c r="BG7" s="137" t="s">
        <v>220</v>
      </c>
      <c r="BH7" s="137"/>
      <c r="BI7" s="137"/>
      <c r="BJ7" s="239"/>
    </row>
    <row r="8" spans="1:65" ht="6" customHeight="1" x14ac:dyDescent="0.15">
      <c r="BF8" s="238"/>
      <c r="BG8" s="137" t="s">
        <v>219</v>
      </c>
      <c r="BH8" s="137"/>
      <c r="BI8" s="137"/>
      <c r="BJ8" s="239"/>
    </row>
    <row r="9" spans="1:65" ht="12" customHeight="1" x14ac:dyDescent="0.15">
      <c r="B9" s="552" t="s">
        <v>2</v>
      </c>
      <c r="C9" s="553"/>
      <c r="D9" s="553"/>
      <c r="E9" s="553"/>
      <c r="F9" s="553"/>
      <c r="G9" s="553"/>
      <c r="H9" s="553"/>
      <c r="I9" s="554"/>
      <c r="J9" s="561" t="s">
        <v>10</v>
      </c>
      <c r="K9" s="561"/>
      <c r="L9" s="3" t="s">
        <v>3</v>
      </c>
      <c r="M9" s="561" t="s">
        <v>11</v>
      </c>
      <c r="N9" s="561"/>
      <c r="O9" s="600" t="s">
        <v>12</v>
      </c>
      <c r="P9" s="561"/>
      <c r="Q9" s="561"/>
      <c r="R9" s="561"/>
      <c r="S9" s="561"/>
      <c r="T9" s="561"/>
      <c r="U9" s="561" t="s">
        <v>13</v>
      </c>
      <c r="V9" s="561"/>
      <c r="W9" s="561"/>
      <c r="X9" s="4"/>
      <c r="Y9" s="4"/>
      <c r="Z9" s="4"/>
      <c r="AA9" s="4"/>
      <c r="AB9" s="4"/>
      <c r="AC9" s="4"/>
      <c r="AD9" s="4"/>
      <c r="AE9" s="4"/>
      <c r="AF9" s="4"/>
      <c r="AG9" s="4"/>
      <c r="AH9" s="4"/>
      <c r="AI9" s="4"/>
      <c r="AJ9" s="4"/>
      <c r="AK9" s="4"/>
      <c r="AL9" s="663"/>
      <c r="AM9" s="518"/>
      <c r="AN9" s="526" t="s">
        <v>4</v>
      </c>
      <c r="AO9" s="526"/>
      <c r="AP9" s="518">
        <v>1</v>
      </c>
      <c r="AQ9" s="518"/>
      <c r="AR9" s="526" t="s">
        <v>5</v>
      </c>
      <c r="AS9" s="527"/>
      <c r="BD9" s="179"/>
      <c r="BF9" s="238"/>
      <c r="BG9" s="137" t="s">
        <v>242</v>
      </c>
      <c r="BH9" s="137"/>
      <c r="BI9" s="137"/>
      <c r="BJ9" s="239"/>
    </row>
    <row r="10" spans="1:65" ht="13.5" customHeight="1" x14ac:dyDescent="0.15">
      <c r="B10" s="553"/>
      <c r="C10" s="553"/>
      <c r="D10" s="553"/>
      <c r="E10" s="553"/>
      <c r="F10" s="553"/>
      <c r="G10" s="553"/>
      <c r="H10" s="553"/>
      <c r="I10" s="554"/>
      <c r="J10" s="557" t="s">
        <v>267</v>
      </c>
      <c r="K10" s="559" t="s">
        <v>268</v>
      </c>
      <c r="L10" s="557" t="s">
        <v>267</v>
      </c>
      <c r="M10" s="562" t="s">
        <v>295</v>
      </c>
      <c r="N10" s="586" t="s">
        <v>296</v>
      </c>
      <c r="O10" s="557" t="s">
        <v>297</v>
      </c>
      <c r="P10" s="584" t="s">
        <v>298</v>
      </c>
      <c r="Q10" s="584" t="s">
        <v>267</v>
      </c>
      <c r="R10" s="584" t="s">
        <v>299</v>
      </c>
      <c r="S10" s="584" t="s">
        <v>299</v>
      </c>
      <c r="T10" s="586" t="s">
        <v>298</v>
      </c>
      <c r="U10" s="557"/>
      <c r="V10" s="584"/>
      <c r="W10" s="601"/>
      <c r="X10" s="4"/>
      <c r="Y10" s="4"/>
      <c r="Z10" s="4"/>
      <c r="AA10" s="4"/>
      <c r="AB10" s="4"/>
      <c r="AC10" s="4"/>
      <c r="AD10" s="4"/>
      <c r="AE10" s="4"/>
      <c r="AF10" s="4"/>
      <c r="AG10" s="4"/>
      <c r="AH10" s="4"/>
      <c r="AI10" s="4"/>
      <c r="AJ10" s="4"/>
      <c r="AK10" s="4"/>
      <c r="AL10" s="519"/>
      <c r="AM10" s="520"/>
      <c r="AN10" s="528"/>
      <c r="AO10" s="528"/>
      <c r="AP10" s="520"/>
      <c r="AQ10" s="520"/>
      <c r="AR10" s="528"/>
      <c r="AS10" s="529"/>
      <c r="BF10" s="238"/>
      <c r="BG10" s="137" t="s">
        <v>221</v>
      </c>
      <c r="BH10" s="137"/>
      <c r="BI10" s="137"/>
      <c r="BJ10" s="239"/>
    </row>
    <row r="11" spans="1:65" ht="9" customHeight="1" x14ac:dyDescent="0.15">
      <c r="B11" s="553"/>
      <c r="C11" s="553"/>
      <c r="D11" s="553"/>
      <c r="E11" s="553"/>
      <c r="F11" s="553"/>
      <c r="G11" s="553"/>
      <c r="H11" s="553"/>
      <c r="I11" s="554"/>
      <c r="J11" s="558"/>
      <c r="K11" s="560"/>
      <c r="L11" s="558"/>
      <c r="M11" s="563"/>
      <c r="N11" s="587"/>
      <c r="O11" s="558"/>
      <c r="P11" s="585"/>
      <c r="Q11" s="585"/>
      <c r="R11" s="585"/>
      <c r="S11" s="585"/>
      <c r="T11" s="587"/>
      <c r="U11" s="558"/>
      <c r="V11" s="585"/>
      <c r="W11" s="602"/>
      <c r="X11" s="4"/>
      <c r="Y11" s="4"/>
      <c r="Z11" s="4"/>
      <c r="AA11" s="4"/>
      <c r="AB11" s="4"/>
      <c r="AC11" s="4"/>
      <c r="AD11" s="4"/>
      <c r="AE11" s="4"/>
      <c r="AF11" s="4"/>
      <c r="AG11" s="4"/>
      <c r="AH11" s="4"/>
      <c r="AI11" s="4"/>
      <c r="AJ11" s="4"/>
      <c r="AK11" s="4"/>
      <c r="AL11" s="521"/>
      <c r="AM11" s="522"/>
      <c r="AN11" s="530"/>
      <c r="AO11" s="530"/>
      <c r="AP11" s="522"/>
      <c r="AQ11" s="522"/>
      <c r="AR11" s="530"/>
      <c r="AS11" s="531"/>
      <c r="BF11" s="238"/>
      <c r="BG11" s="137" t="s">
        <v>219</v>
      </c>
      <c r="BH11" s="137"/>
      <c r="BI11" s="137"/>
      <c r="BJ11" s="239"/>
    </row>
    <row r="12" spans="1:65" ht="6" customHeight="1" thickBot="1" x14ac:dyDescent="0.2">
      <c r="B12" s="555"/>
      <c r="C12" s="555"/>
      <c r="D12" s="555"/>
      <c r="E12" s="555"/>
      <c r="F12" s="555"/>
      <c r="G12" s="555"/>
      <c r="H12" s="555"/>
      <c r="I12" s="556"/>
      <c r="J12" s="558"/>
      <c r="K12" s="560"/>
      <c r="L12" s="558"/>
      <c r="M12" s="563"/>
      <c r="N12" s="587"/>
      <c r="O12" s="558"/>
      <c r="P12" s="585"/>
      <c r="Q12" s="585"/>
      <c r="R12" s="585"/>
      <c r="S12" s="585"/>
      <c r="T12" s="587"/>
      <c r="U12" s="558"/>
      <c r="V12" s="585"/>
      <c r="W12" s="602"/>
      <c r="X12" s="4"/>
      <c r="Y12" s="4"/>
      <c r="Z12" s="4"/>
      <c r="AA12" s="4"/>
      <c r="AB12" s="4"/>
      <c r="AC12" s="4"/>
      <c r="AD12" s="4"/>
      <c r="AE12" s="4"/>
      <c r="AF12" s="4"/>
      <c r="AG12" s="4"/>
      <c r="AH12" s="4"/>
      <c r="AI12" s="4"/>
      <c r="AJ12" s="4"/>
      <c r="AK12" s="4"/>
      <c r="BF12" s="238"/>
      <c r="BG12" s="137" t="s">
        <v>243</v>
      </c>
      <c r="BH12" s="137"/>
      <c r="BI12" s="137"/>
      <c r="BJ12" s="239"/>
    </row>
    <row r="13" spans="1:65" s="7" customFormat="1" ht="15" customHeight="1" thickBot="1" x14ac:dyDescent="0.2">
      <c r="A13" s="1"/>
      <c r="B13" s="564" t="s">
        <v>14</v>
      </c>
      <c r="C13" s="565"/>
      <c r="D13" s="565"/>
      <c r="E13" s="565"/>
      <c r="F13" s="565"/>
      <c r="G13" s="565"/>
      <c r="H13" s="565"/>
      <c r="I13" s="566"/>
      <c r="J13" s="564" t="s">
        <v>6</v>
      </c>
      <c r="K13" s="565"/>
      <c r="L13" s="565"/>
      <c r="M13" s="565"/>
      <c r="N13" s="588"/>
      <c r="O13" s="591" t="s">
        <v>15</v>
      </c>
      <c r="P13" s="565"/>
      <c r="Q13" s="565"/>
      <c r="R13" s="565"/>
      <c r="S13" s="565"/>
      <c r="T13" s="565"/>
      <c r="U13" s="566"/>
      <c r="V13" s="13" t="s">
        <v>32</v>
      </c>
      <c r="W13" s="31"/>
      <c r="X13" s="31"/>
      <c r="Y13" s="603" t="s">
        <v>44</v>
      </c>
      <c r="Z13" s="603"/>
      <c r="AA13" s="603"/>
      <c r="AB13" s="603"/>
      <c r="AC13" s="603"/>
      <c r="AD13" s="603"/>
      <c r="AE13" s="603"/>
      <c r="AF13" s="603"/>
      <c r="AG13" s="603"/>
      <c r="AH13" s="603"/>
      <c r="AI13" s="31"/>
      <c r="AJ13" s="31"/>
      <c r="AK13" s="32"/>
      <c r="AL13" s="14" t="s">
        <v>213</v>
      </c>
      <c r="AM13" s="15"/>
      <c r="AN13" s="478" t="s">
        <v>33</v>
      </c>
      <c r="AO13" s="478"/>
      <c r="AP13" s="478"/>
      <c r="AQ13" s="478"/>
      <c r="AR13" s="478"/>
      <c r="AS13" s="479"/>
      <c r="AX13" s="18"/>
      <c r="AY13" s="18"/>
      <c r="AZ13" s="18"/>
      <c r="BA13" s="18"/>
      <c r="BB13" s="18"/>
      <c r="BC13" s="18"/>
      <c r="BD13" s="652" t="s">
        <v>162</v>
      </c>
      <c r="BE13" s="653"/>
      <c r="BF13" s="236"/>
      <c r="BG13" s="50" t="s">
        <v>222</v>
      </c>
      <c r="BH13" s="234"/>
      <c r="BI13" s="234"/>
      <c r="BJ13" s="240"/>
    </row>
    <row r="14" spans="1:65" s="7" customFormat="1" ht="13.5" customHeight="1" thickBot="1" x14ac:dyDescent="0.2">
      <c r="A14" s="1"/>
      <c r="B14" s="567"/>
      <c r="C14" s="568"/>
      <c r="D14" s="568"/>
      <c r="E14" s="568"/>
      <c r="F14" s="568"/>
      <c r="G14" s="568"/>
      <c r="H14" s="568"/>
      <c r="I14" s="569"/>
      <c r="J14" s="567"/>
      <c r="K14" s="568"/>
      <c r="L14" s="568"/>
      <c r="M14" s="568"/>
      <c r="N14" s="589"/>
      <c r="O14" s="592"/>
      <c r="P14" s="568"/>
      <c r="Q14" s="568"/>
      <c r="R14" s="568"/>
      <c r="S14" s="568"/>
      <c r="T14" s="568"/>
      <c r="U14" s="569"/>
      <c r="V14" s="480" t="s">
        <v>7</v>
      </c>
      <c r="W14" s="573"/>
      <c r="X14" s="573"/>
      <c r="Y14" s="574"/>
      <c r="Z14" s="486" t="s">
        <v>16</v>
      </c>
      <c r="AA14" s="487"/>
      <c r="AB14" s="487"/>
      <c r="AC14" s="488"/>
      <c r="AD14" s="594" t="s">
        <v>17</v>
      </c>
      <c r="AE14" s="595"/>
      <c r="AF14" s="595"/>
      <c r="AG14" s="596"/>
      <c r="AH14" s="498" t="s">
        <v>83</v>
      </c>
      <c r="AI14" s="499"/>
      <c r="AJ14" s="499"/>
      <c r="AK14" s="500"/>
      <c r="AL14" s="580" t="s">
        <v>214</v>
      </c>
      <c r="AM14" s="581"/>
      <c r="AN14" s="506" t="s">
        <v>19</v>
      </c>
      <c r="AO14" s="507"/>
      <c r="AP14" s="507"/>
      <c r="AQ14" s="507"/>
      <c r="AR14" s="508"/>
      <c r="AS14" s="509"/>
      <c r="AX14" s="224"/>
      <c r="AY14" s="284" t="s">
        <v>240</v>
      </c>
      <c r="AZ14" s="284" t="s">
        <v>240</v>
      </c>
      <c r="BA14" s="284" t="s">
        <v>238</v>
      </c>
      <c r="BB14" s="647" t="s">
        <v>239</v>
      </c>
      <c r="BC14" s="648"/>
      <c r="BD14" s="654"/>
      <c r="BE14" s="655"/>
      <c r="BF14" s="237"/>
      <c r="BG14" s="235"/>
      <c r="BH14" s="235"/>
      <c r="BI14" s="241" t="s">
        <v>223</v>
      </c>
      <c r="BJ14" s="242">
        <v>41</v>
      </c>
    </row>
    <row r="15" spans="1:65" s="7" customFormat="1" ht="13.5" customHeight="1" x14ac:dyDescent="0.15">
      <c r="A15" s="1"/>
      <c r="B15" s="570"/>
      <c r="C15" s="571"/>
      <c r="D15" s="571"/>
      <c r="E15" s="571"/>
      <c r="F15" s="571"/>
      <c r="G15" s="571"/>
      <c r="H15" s="571"/>
      <c r="I15" s="572"/>
      <c r="J15" s="570"/>
      <c r="K15" s="571"/>
      <c r="L15" s="571"/>
      <c r="M15" s="571"/>
      <c r="N15" s="590"/>
      <c r="O15" s="593"/>
      <c r="P15" s="571"/>
      <c r="Q15" s="571"/>
      <c r="R15" s="571"/>
      <c r="S15" s="571"/>
      <c r="T15" s="571"/>
      <c r="U15" s="572"/>
      <c r="V15" s="575"/>
      <c r="W15" s="576"/>
      <c r="X15" s="576"/>
      <c r="Y15" s="577"/>
      <c r="Z15" s="489"/>
      <c r="AA15" s="490"/>
      <c r="AB15" s="490"/>
      <c r="AC15" s="491"/>
      <c r="AD15" s="597"/>
      <c r="AE15" s="598"/>
      <c r="AF15" s="598"/>
      <c r="AG15" s="599"/>
      <c r="AH15" s="501"/>
      <c r="AI15" s="502"/>
      <c r="AJ15" s="502"/>
      <c r="AK15" s="503"/>
      <c r="AL15" s="582"/>
      <c r="AM15" s="583"/>
      <c r="AN15" s="510"/>
      <c r="AO15" s="510"/>
      <c r="AP15" s="510"/>
      <c r="AQ15" s="510"/>
      <c r="AR15" s="510"/>
      <c r="AS15" s="511"/>
      <c r="AX15" s="224"/>
      <c r="AY15" s="285"/>
      <c r="AZ15" s="286" t="s">
        <v>234</v>
      </c>
      <c r="BA15" s="286" t="s">
        <v>237</v>
      </c>
      <c r="BB15" s="287" t="s">
        <v>235</v>
      </c>
      <c r="BC15" s="286" t="s">
        <v>249</v>
      </c>
      <c r="BD15" s="247" t="s">
        <v>160</v>
      </c>
      <c r="BE15" s="251" t="s">
        <v>161</v>
      </c>
      <c r="BF15" s="243" t="s">
        <v>224</v>
      </c>
      <c r="BG15" s="244" t="s">
        <v>225</v>
      </c>
      <c r="BH15" s="244" t="s">
        <v>226</v>
      </c>
      <c r="BI15" s="245" t="s">
        <v>227</v>
      </c>
      <c r="BJ15" s="246" t="s">
        <v>228</v>
      </c>
      <c r="BL15" s="178" t="s">
        <v>248</v>
      </c>
      <c r="BM15" s="178" t="s">
        <v>148</v>
      </c>
    </row>
    <row r="16" spans="1:65" ht="18" customHeight="1" thickBot="1" x14ac:dyDescent="0.2">
      <c r="B16" s="412"/>
      <c r="C16" s="413"/>
      <c r="D16" s="413"/>
      <c r="E16" s="413"/>
      <c r="F16" s="413"/>
      <c r="G16" s="413"/>
      <c r="H16" s="413"/>
      <c r="I16" s="414"/>
      <c r="J16" s="412"/>
      <c r="K16" s="413"/>
      <c r="L16" s="413"/>
      <c r="M16" s="413"/>
      <c r="N16" s="418"/>
      <c r="O16" s="139"/>
      <c r="P16" s="318" t="s">
        <v>0</v>
      </c>
      <c r="Q16" s="51"/>
      <c r="R16" s="16" t="s">
        <v>1</v>
      </c>
      <c r="S16" s="138"/>
      <c r="T16" s="420" t="s">
        <v>20</v>
      </c>
      <c r="U16" s="420"/>
      <c r="V16" s="422"/>
      <c r="W16" s="423"/>
      <c r="X16" s="423"/>
      <c r="Y16" s="43"/>
      <c r="Z16" s="44"/>
      <c r="AA16" s="45"/>
      <c r="AB16" s="45"/>
      <c r="AC16" s="43" t="s">
        <v>8</v>
      </c>
      <c r="AD16" s="44"/>
      <c r="AE16" s="45"/>
      <c r="AF16" s="45"/>
      <c r="AG16" s="46" t="s">
        <v>8</v>
      </c>
      <c r="AH16" s="407">
        <f>IF(V16="賃金で算定",V17+Z17-AD17,0)</f>
        <v>0</v>
      </c>
      <c r="AI16" s="408"/>
      <c r="AJ16" s="408"/>
      <c r="AK16" s="409"/>
      <c r="AL16" s="66"/>
      <c r="AM16" s="67"/>
      <c r="AN16" s="410"/>
      <c r="AO16" s="411"/>
      <c r="AP16" s="411"/>
      <c r="AQ16" s="411"/>
      <c r="AR16" s="411"/>
      <c r="AS16" s="46" t="s">
        <v>8</v>
      </c>
      <c r="AV16" s="53" t="str">
        <f>IF(OR(O16="",Q16=""),"", IF(O16&lt;20,DATE(O16+118,Q16,IF(S16="",1,S16)),DATE(O16+88,Q16,IF(S16="",1,S16))))</f>
        <v/>
      </c>
      <c r="AW16" s="55" t="str">
        <f>IF(AV16&lt;=設定シート!C$15,"昔",IF(AV16&lt;=設定シート!E$15,"上",IF(AV16&lt;=設定シート!G$15,"中","下")))</f>
        <v>下</v>
      </c>
      <c r="AX16" s="224">
        <f>IF(AV16&lt;=設定シート!$E$36,5,IF(AV16&lt;=設定シート!$I$36,7,IF(AV16&lt;=設定シート!$M$36,9,11)))</f>
        <v>11</v>
      </c>
      <c r="AY16" s="290"/>
      <c r="AZ16" s="288"/>
      <c r="BA16" s="292">
        <f>AN16</f>
        <v>0</v>
      </c>
      <c r="BB16" s="288"/>
      <c r="BC16" s="288"/>
      <c r="BD16" s="255">
        <v>1</v>
      </c>
      <c r="BE16" s="256">
        <v>1</v>
      </c>
      <c r="BF16" s="247">
        <v>1</v>
      </c>
      <c r="BG16" s="248">
        <v>16</v>
      </c>
      <c r="BH16" s="248">
        <v>24</v>
      </c>
      <c r="BI16" s="249" t="str">
        <f ca="1">IF(COUNTA(INDIRECT(ADDRESS(BG16,2)):INDIRECT(ADDRESS(BH16,2)))&gt;0,COUNTA(INDIRECT(ADDRESS(BG16,2)):INDIRECT(ADDRESS(BH16,2))),"")</f>
        <v/>
      </c>
      <c r="BJ16" s="250">
        <f ca="1">IF(ISERROR(LOOKUP(1,0/BI16:BI45,BF16:BF45)),LOOKUP(1,0/BF16:BF45,BF16:BF45),LOOKUP(1,0/BI16:BI45,BF16:BF45))</f>
        <v>30</v>
      </c>
    </row>
    <row r="17" spans="2:65" ht="18" customHeight="1" x14ac:dyDescent="0.15">
      <c r="B17" s="415"/>
      <c r="C17" s="416"/>
      <c r="D17" s="416"/>
      <c r="E17" s="416"/>
      <c r="F17" s="416"/>
      <c r="G17" s="416"/>
      <c r="H17" s="416"/>
      <c r="I17" s="417"/>
      <c r="J17" s="415"/>
      <c r="K17" s="416"/>
      <c r="L17" s="416"/>
      <c r="M17" s="416"/>
      <c r="N17" s="419"/>
      <c r="O17" s="140"/>
      <c r="P17" s="6" t="s">
        <v>0</v>
      </c>
      <c r="Q17" s="52"/>
      <c r="R17" s="6" t="s">
        <v>1</v>
      </c>
      <c r="S17" s="141"/>
      <c r="T17" s="604" t="s">
        <v>21</v>
      </c>
      <c r="U17" s="604"/>
      <c r="V17" s="450"/>
      <c r="W17" s="451"/>
      <c r="X17" s="451"/>
      <c r="Y17" s="451"/>
      <c r="Z17" s="450"/>
      <c r="AA17" s="451"/>
      <c r="AB17" s="451"/>
      <c r="AC17" s="451"/>
      <c r="AD17" s="450"/>
      <c r="AE17" s="451"/>
      <c r="AF17" s="451"/>
      <c r="AG17" s="537"/>
      <c r="AH17" s="400">
        <f>IF(V16="賃金で算定",0,V17+Z17-AD17)</f>
        <v>0</v>
      </c>
      <c r="AI17" s="400"/>
      <c r="AJ17" s="400"/>
      <c r="AK17" s="401"/>
      <c r="AL17" s="405">
        <f>IF(V16="賃金で算定","賃金で算定",IF(OR(V17=0,$F$26="",AV16=""),0,IF(AW16="昔",VLOOKUP($F$26,労務比率,AX16,FALSE),IF(AW16="上",VLOOKUP($F$26,労務比率,AX16,FALSE),IF(AW16="中",VLOOKUP($F$26,労務比率,AX16,FALSE),VLOOKUP($F$26,労務比率,AX16,FALSE))))))</f>
        <v>0</v>
      </c>
      <c r="AM17" s="406"/>
      <c r="AN17" s="402">
        <f>IF(V16="賃金で算定",0,INT(AH17*AL17/100))</f>
        <v>0</v>
      </c>
      <c r="AO17" s="403"/>
      <c r="AP17" s="403"/>
      <c r="AQ17" s="403"/>
      <c r="AR17" s="403"/>
      <c r="AS17" s="38"/>
      <c r="AV17" s="53"/>
      <c r="AW17" s="55"/>
      <c r="AX17" s="224"/>
      <c r="AY17" s="291">
        <f>AH17</f>
        <v>0</v>
      </c>
      <c r="AZ17" s="289">
        <f>IF(AV16&lt;=設定シート!C$85,AH17,IF(AND(AV16&gt;=設定シート!E$85,AV16&lt;=設定シート!G$85),AH17*105/108,AH17))</f>
        <v>0</v>
      </c>
      <c r="BA17" s="286"/>
      <c r="BB17" s="289">
        <f>IF($AL17="賃金で算定",0,INT(AY17*$AL17/100))</f>
        <v>0</v>
      </c>
      <c r="BC17" s="289">
        <f>IF(AY17=AZ17,BB17,AZ17*$AL17/100)</f>
        <v>0</v>
      </c>
      <c r="BD17" s="255">
        <v>2</v>
      </c>
      <c r="BE17" s="256">
        <v>2</v>
      </c>
      <c r="BF17" s="247">
        <v>2</v>
      </c>
      <c r="BG17" s="248">
        <v>60</v>
      </c>
      <c r="BH17" s="248">
        <f>BG16+BG17</f>
        <v>76</v>
      </c>
      <c r="BI17" s="251" t="str">
        <f ca="1">IF(COUNTA(INDIRECT(ADDRESS(BG17,2)):INDIRECT(ADDRESS(BH17,2)))&gt;0,COUNTA(INDIRECT(ADDRESS(BG17,2)):INDIRECT(ADDRESS(BH17,2))),"")</f>
        <v/>
      </c>
      <c r="BJ17" s="137"/>
      <c r="BL17" s="178">
        <f>IF(AY17=AZ17,0,1)</f>
        <v>0</v>
      </c>
      <c r="BM17" s="178" t="str">
        <f>IF(BL17=1,AL17,"")</f>
        <v/>
      </c>
    </row>
    <row r="18" spans="2:65" ht="18" customHeight="1" thickBot="1" x14ac:dyDescent="0.2">
      <c r="B18" s="412"/>
      <c r="C18" s="413"/>
      <c r="D18" s="413"/>
      <c r="E18" s="413"/>
      <c r="F18" s="413"/>
      <c r="G18" s="413"/>
      <c r="H18" s="413"/>
      <c r="I18" s="414"/>
      <c r="J18" s="412"/>
      <c r="K18" s="413"/>
      <c r="L18" s="413"/>
      <c r="M18" s="413"/>
      <c r="N18" s="418"/>
      <c r="O18" s="139"/>
      <c r="P18" s="306" t="s">
        <v>45</v>
      </c>
      <c r="Q18" s="51"/>
      <c r="R18" s="306" t="s">
        <v>46</v>
      </c>
      <c r="S18" s="138"/>
      <c r="T18" s="420" t="s">
        <v>20</v>
      </c>
      <c r="U18" s="421"/>
      <c r="V18" s="422"/>
      <c r="W18" s="423"/>
      <c r="X18" s="423"/>
      <c r="Y18" s="42"/>
      <c r="Z18" s="40"/>
      <c r="AA18" s="41"/>
      <c r="AB18" s="41"/>
      <c r="AC18" s="42"/>
      <c r="AD18" s="40"/>
      <c r="AE18" s="41"/>
      <c r="AF18" s="41"/>
      <c r="AG18" s="47"/>
      <c r="AH18" s="407">
        <f>IF(V18="賃金で算定",V19+Z19-AD19,0)</f>
        <v>0</v>
      </c>
      <c r="AI18" s="408"/>
      <c r="AJ18" s="408"/>
      <c r="AK18" s="409"/>
      <c r="AL18" s="66"/>
      <c r="AM18" s="67"/>
      <c r="AN18" s="410"/>
      <c r="AO18" s="411"/>
      <c r="AP18" s="411"/>
      <c r="AQ18" s="411"/>
      <c r="AR18" s="411"/>
      <c r="AS18" s="39"/>
      <c r="AV18" s="53" t="str">
        <f>IF(OR(O18="",Q18=""),"", IF(O18&lt;20,DATE(O18+118,Q18,IF(S18="",1,S18)),DATE(O18+88,Q18,IF(S18="",1,S18))))</f>
        <v/>
      </c>
      <c r="AW18" s="55" t="str">
        <f>IF(AV18&lt;=設定シート!C$15,"昔",IF(AV18&lt;=設定シート!E$15,"上",IF(AV18&lt;=設定シート!G$15,"中","下")))</f>
        <v>下</v>
      </c>
      <c r="AX18" s="224">
        <f>IF(AV18&lt;=設定シート!$E$36,5,IF(AV18&lt;=設定シート!$I$36,7,IF(AV18&lt;=設定シート!$M$36,9,11)))</f>
        <v>11</v>
      </c>
      <c r="AY18" s="290"/>
      <c r="AZ18" s="288"/>
      <c r="BA18" s="292">
        <f t="shared" ref="BA18" si="0">AN18</f>
        <v>0</v>
      </c>
      <c r="BB18" s="288"/>
      <c r="BC18" s="288"/>
      <c r="BD18" s="257">
        <v>3</v>
      </c>
      <c r="BE18" s="256">
        <v>3</v>
      </c>
      <c r="BF18" s="247">
        <v>3</v>
      </c>
      <c r="BG18" s="248">
        <f t="shared" ref="BG18:BH33" si="1">BG17+$BJ$14</f>
        <v>101</v>
      </c>
      <c r="BH18" s="248">
        <f t="shared" si="1"/>
        <v>117</v>
      </c>
      <c r="BI18" s="251" t="str">
        <f ca="1">IF(COUNTA(INDIRECT(ADDRESS(BG18,2)):INDIRECT(ADDRESS(BH18,2)))&gt;0,COUNTA(INDIRECT(ADDRESS(BG18,2)):INDIRECT(ADDRESS(BH18,2))),"")</f>
        <v/>
      </c>
      <c r="BJ18" s="137"/>
      <c r="BL18" s="178"/>
      <c r="BM18" s="178"/>
    </row>
    <row r="19" spans="2:65" ht="18" customHeight="1" x14ac:dyDescent="0.15">
      <c r="B19" s="415"/>
      <c r="C19" s="416"/>
      <c r="D19" s="416"/>
      <c r="E19" s="416"/>
      <c r="F19" s="416"/>
      <c r="G19" s="416"/>
      <c r="H19" s="416"/>
      <c r="I19" s="417"/>
      <c r="J19" s="415"/>
      <c r="K19" s="416"/>
      <c r="L19" s="416"/>
      <c r="M19" s="416"/>
      <c r="N19" s="419"/>
      <c r="O19" s="140"/>
      <c r="P19" s="305" t="s">
        <v>45</v>
      </c>
      <c r="Q19" s="52"/>
      <c r="R19" s="305" t="s">
        <v>46</v>
      </c>
      <c r="S19" s="141"/>
      <c r="T19" s="445" t="s">
        <v>21</v>
      </c>
      <c r="U19" s="446"/>
      <c r="V19" s="447"/>
      <c r="W19" s="448"/>
      <c r="X19" s="448"/>
      <c r="Y19" s="449"/>
      <c r="Z19" s="450"/>
      <c r="AA19" s="451"/>
      <c r="AB19" s="451"/>
      <c r="AC19" s="451"/>
      <c r="AD19" s="450"/>
      <c r="AE19" s="451"/>
      <c r="AF19" s="451"/>
      <c r="AG19" s="537"/>
      <c r="AH19" s="400">
        <f>IF(V18="賃金で算定",0,V19+Z19-AD19)</f>
        <v>0</v>
      </c>
      <c r="AI19" s="400"/>
      <c r="AJ19" s="400"/>
      <c r="AK19" s="401"/>
      <c r="AL19" s="405">
        <f>IF(V18="賃金で算定","賃金で算定",IF(OR(V19=0,$F$26="",AV18=""),0,IF(AW18="昔",VLOOKUP($F$26,労務比率,AX18,FALSE),IF(AW18="上",VLOOKUP($F$26,労務比率,AX18,FALSE),IF(AW18="中",VLOOKUP($F$26,労務比率,AX18,FALSE),VLOOKUP($F$26,労務比率,AX18,FALSE))))))</f>
        <v>0</v>
      </c>
      <c r="AM19" s="406"/>
      <c r="AN19" s="402">
        <f>IF(V18="賃金で算定",0,INT(AH19*AL19/100))</f>
        <v>0</v>
      </c>
      <c r="AO19" s="403"/>
      <c r="AP19" s="403"/>
      <c r="AQ19" s="403"/>
      <c r="AR19" s="403"/>
      <c r="AS19" s="38"/>
      <c r="AV19" s="53"/>
      <c r="AW19" s="55"/>
      <c r="AX19" s="224"/>
      <c r="AY19" s="291">
        <f>AH19</f>
        <v>0</v>
      </c>
      <c r="AZ19" s="289">
        <f>IF(AV18&lt;=設定シート!C$85,AH19,IF(AND(AV18&gt;=設定シート!E$85,AV18&lt;=設定シート!G$85),AH19*105/108,AH19))</f>
        <v>0</v>
      </c>
      <c r="BA19" s="286"/>
      <c r="BB19" s="289">
        <f t="shared" ref="BB19" si="2">IF($AL19="賃金で算定",0,INT(AY19*$AL19/100))</f>
        <v>0</v>
      </c>
      <c r="BC19" s="289">
        <f>IF(AY19=AZ19,BB19,AZ19*$AL19/100)</f>
        <v>0</v>
      </c>
      <c r="BE19" s="176">
        <v>4</v>
      </c>
      <c r="BF19" s="247">
        <v>4</v>
      </c>
      <c r="BG19" s="248">
        <f t="shared" si="1"/>
        <v>142</v>
      </c>
      <c r="BH19" s="248">
        <f t="shared" si="1"/>
        <v>158</v>
      </c>
      <c r="BI19" s="251" t="str">
        <f ca="1">IF(COUNTA(INDIRECT(ADDRESS(BG19,2)):INDIRECT(ADDRESS(BH19,2)))&gt;0,COUNTA(INDIRECT(ADDRESS(BG19,2)):INDIRECT(ADDRESS(BH19,2))),"")</f>
        <v/>
      </c>
      <c r="BJ19" s="137"/>
      <c r="BL19" s="178">
        <f>IF(AY19=AZ19,0,1)</f>
        <v>0</v>
      </c>
      <c r="BM19" s="178" t="str">
        <f>IF(BL19=1,AL19,"")</f>
        <v/>
      </c>
    </row>
    <row r="20" spans="2:65" ht="18" customHeight="1" x14ac:dyDescent="0.15">
      <c r="B20" s="412"/>
      <c r="C20" s="413"/>
      <c r="D20" s="413"/>
      <c r="E20" s="413"/>
      <c r="F20" s="413"/>
      <c r="G20" s="413"/>
      <c r="H20" s="413"/>
      <c r="I20" s="414"/>
      <c r="J20" s="412"/>
      <c r="K20" s="413"/>
      <c r="L20" s="413"/>
      <c r="M20" s="413"/>
      <c r="N20" s="418"/>
      <c r="O20" s="321"/>
      <c r="P20" s="328" t="s">
        <v>45</v>
      </c>
      <c r="Q20" s="319"/>
      <c r="R20" s="328" t="s">
        <v>46</v>
      </c>
      <c r="S20" s="138"/>
      <c r="T20" s="420" t="s">
        <v>47</v>
      </c>
      <c r="U20" s="421"/>
      <c r="V20" s="422"/>
      <c r="W20" s="423"/>
      <c r="X20" s="423"/>
      <c r="Y20" s="42"/>
      <c r="Z20" s="40"/>
      <c r="AA20" s="41"/>
      <c r="AB20" s="41"/>
      <c r="AC20" s="42"/>
      <c r="AD20" s="40"/>
      <c r="AE20" s="41"/>
      <c r="AF20" s="41"/>
      <c r="AG20" s="47"/>
      <c r="AH20" s="407">
        <f>IF(V20="賃金で算定",V21+Z21-AD21,0)</f>
        <v>0</v>
      </c>
      <c r="AI20" s="408"/>
      <c r="AJ20" s="408"/>
      <c r="AK20" s="409"/>
      <c r="AL20" s="66"/>
      <c r="AM20" s="67"/>
      <c r="AN20" s="410"/>
      <c r="AO20" s="411"/>
      <c r="AP20" s="411"/>
      <c r="AQ20" s="411"/>
      <c r="AR20" s="411"/>
      <c r="AS20" s="39"/>
      <c r="AV20" s="53" t="str">
        <f>IF(OR(O20="",Q20=""),"", IF(O20&lt;20,DATE(O20+118,Q20,IF(S20="",1,S20)),DATE(O20+88,Q20,IF(S20="",1,S20))))</f>
        <v/>
      </c>
      <c r="AW20" s="55" t="str">
        <f>IF(AV20&lt;=設定シート!C$15,"昔",IF(AV20&lt;=設定シート!E$15,"上",IF(AV20&lt;=設定シート!G$15,"中","下")))</f>
        <v>下</v>
      </c>
      <c r="AX20" s="224">
        <f>IF(AV20&lt;=設定シート!$E$36,5,IF(AV20&lt;=設定シート!$I$36,7,IF(AV20&lt;=設定シート!$M$36,9,11)))</f>
        <v>11</v>
      </c>
      <c r="AY20" s="290"/>
      <c r="AZ20" s="288"/>
      <c r="BA20" s="292">
        <f t="shared" ref="BA20" si="3">AN20</f>
        <v>0</v>
      </c>
      <c r="BB20" s="288"/>
      <c r="BC20" s="288"/>
      <c r="BE20" s="176">
        <v>5</v>
      </c>
      <c r="BF20" s="247">
        <v>5</v>
      </c>
      <c r="BG20" s="248">
        <f t="shared" si="1"/>
        <v>183</v>
      </c>
      <c r="BH20" s="248">
        <f t="shared" si="1"/>
        <v>199</v>
      </c>
      <c r="BI20" s="251" t="str">
        <f ca="1">IF(COUNTA(INDIRECT(ADDRESS(BG20,2)):INDIRECT(ADDRESS(BH20,2)))&gt;0,COUNTA(INDIRECT(ADDRESS(BG20,2)):INDIRECT(ADDRESS(BH20,2))),"")</f>
        <v/>
      </c>
      <c r="BJ20" s="137"/>
    </row>
    <row r="21" spans="2:65" ht="18" customHeight="1" x14ac:dyDescent="0.15">
      <c r="B21" s="415"/>
      <c r="C21" s="416"/>
      <c r="D21" s="416"/>
      <c r="E21" s="416"/>
      <c r="F21" s="416"/>
      <c r="G21" s="416"/>
      <c r="H21" s="416"/>
      <c r="I21" s="417"/>
      <c r="J21" s="415"/>
      <c r="K21" s="416"/>
      <c r="L21" s="416"/>
      <c r="M21" s="416"/>
      <c r="N21" s="419"/>
      <c r="O21" s="322"/>
      <c r="P21" s="329" t="s">
        <v>45</v>
      </c>
      <c r="Q21" s="320"/>
      <c r="R21" s="329" t="s">
        <v>46</v>
      </c>
      <c r="S21" s="141"/>
      <c r="T21" s="445" t="s">
        <v>48</v>
      </c>
      <c r="U21" s="446"/>
      <c r="V21" s="447"/>
      <c r="W21" s="448"/>
      <c r="X21" s="448"/>
      <c r="Y21" s="449"/>
      <c r="Z21" s="447"/>
      <c r="AA21" s="448"/>
      <c r="AB21" s="448"/>
      <c r="AC21" s="448"/>
      <c r="AD21" s="447"/>
      <c r="AE21" s="448"/>
      <c r="AF21" s="448"/>
      <c r="AG21" s="449"/>
      <c r="AH21" s="400">
        <f>IF(V20="賃金で算定",0,V21+Z21-AD21)</f>
        <v>0</v>
      </c>
      <c r="AI21" s="400"/>
      <c r="AJ21" s="400"/>
      <c r="AK21" s="401"/>
      <c r="AL21" s="405">
        <f>IF(V20="賃金で算定","賃金で算定",IF(OR(V21=0,$F$26="",AV20=""),0,IF(AW20="昔",VLOOKUP($F$26,労務比率,AX20,FALSE),IF(AW20="上",VLOOKUP($F$26,労務比率,AX20,FALSE),IF(AW20="中",VLOOKUP($F$26,労務比率,AX20,FALSE),VLOOKUP($F$26,労務比率,AX20,FALSE))))))</f>
        <v>0</v>
      </c>
      <c r="AM21" s="406"/>
      <c r="AN21" s="402">
        <f>IF(V20="賃金で算定",0,INT(AH21*AL21/100))</f>
        <v>0</v>
      </c>
      <c r="AO21" s="403"/>
      <c r="AP21" s="403"/>
      <c r="AQ21" s="403"/>
      <c r="AR21" s="403"/>
      <c r="AS21" s="38"/>
      <c r="AV21" s="53"/>
      <c r="AW21" s="55"/>
      <c r="AX21" s="224"/>
      <c r="AY21" s="291">
        <f>AH21</f>
        <v>0</v>
      </c>
      <c r="AZ21" s="289">
        <f>IF(AV20&lt;=設定シート!C$85,AH21,IF(AND(AV20&gt;=設定シート!E$85,AV20&lt;=設定シート!G$85),AH21*105/108,AH21))</f>
        <v>0</v>
      </c>
      <c r="BA21" s="286"/>
      <c r="BB21" s="289">
        <f t="shared" ref="BB21" si="4">IF($AL21="賃金で算定",0,INT(AY21*$AL21/100))</f>
        <v>0</v>
      </c>
      <c r="BC21" s="289">
        <f>IF(AY21=AZ21,BB21,AZ21*$AL21/100)</f>
        <v>0</v>
      </c>
      <c r="BE21" s="176">
        <v>6</v>
      </c>
      <c r="BF21" s="247">
        <v>6</v>
      </c>
      <c r="BG21" s="248">
        <f t="shared" si="1"/>
        <v>224</v>
      </c>
      <c r="BH21" s="248">
        <f t="shared" si="1"/>
        <v>240</v>
      </c>
      <c r="BI21" s="251" t="str">
        <f ca="1">IF(COUNTA(INDIRECT(ADDRESS(BG21,2)):INDIRECT(ADDRESS(BH21,2)))&gt;0,COUNTA(INDIRECT(ADDRESS(BG21,2)):INDIRECT(ADDRESS(BH21,2))),"")</f>
        <v/>
      </c>
      <c r="BJ21" s="137"/>
      <c r="BL21" s="178">
        <f>IF(AY21=AZ21,0,1)</f>
        <v>0</v>
      </c>
      <c r="BM21" s="178" t="str">
        <f>IF(BL21=1,AL21,"")</f>
        <v/>
      </c>
    </row>
    <row r="22" spans="2:65" ht="18" customHeight="1" x14ac:dyDescent="0.15">
      <c r="B22" s="412"/>
      <c r="C22" s="413"/>
      <c r="D22" s="413"/>
      <c r="E22" s="413"/>
      <c r="F22" s="413"/>
      <c r="G22" s="413"/>
      <c r="H22" s="413"/>
      <c r="I22" s="414"/>
      <c r="J22" s="412"/>
      <c r="K22" s="413"/>
      <c r="L22" s="413"/>
      <c r="M22" s="413"/>
      <c r="N22" s="418"/>
      <c r="O22" s="321"/>
      <c r="P22" s="328" t="s">
        <v>45</v>
      </c>
      <c r="Q22" s="319"/>
      <c r="R22" s="328" t="s">
        <v>46</v>
      </c>
      <c r="S22" s="138"/>
      <c r="T22" s="420" t="s">
        <v>47</v>
      </c>
      <c r="U22" s="421"/>
      <c r="V22" s="422"/>
      <c r="W22" s="423"/>
      <c r="X22" s="423"/>
      <c r="Y22" s="48"/>
      <c r="Z22" s="36"/>
      <c r="AA22" s="37"/>
      <c r="AB22" s="37"/>
      <c r="AC22" s="48"/>
      <c r="AD22" s="36"/>
      <c r="AE22" s="37"/>
      <c r="AF22" s="37"/>
      <c r="AG22" s="49"/>
      <c r="AH22" s="407">
        <f>IF(V22="賃金で算定",V23+Z23-AD23,0)</f>
        <v>0</v>
      </c>
      <c r="AI22" s="408"/>
      <c r="AJ22" s="408"/>
      <c r="AK22" s="409"/>
      <c r="AL22" s="66"/>
      <c r="AM22" s="67"/>
      <c r="AN22" s="410"/>
      <c r="AO22" s="411"/>
      <c r="AP22" s="411"/>
      <c r="AQ22" s="411"/>
      <c r="AR22" s="411"/>
      <c r="AS22" s="39"/>
      <c r="AV22" s="53" t="str">
        <f>IF(OR(O22="",Q22=""),"", IF(O22&lt;20,DATE(O22+118,Q22,IF(S22="",1,S22)),DATE(O22+88,Q22,IF(S22="",1,S22))))</f>
        <v/>
      </c>
      <c r="AW22" s="55" t="str">
        <f>IF(AV22&lt;=設定シート!C$15,"昔",IF(AV22&lt;=設定シート!E$15,"上",IF(AV22&lt;=設定シート!G$15,"中","下")))</f>
        <v>下</v>
      </c>
      <c r="AX22" s="224">
        <f>IF(AV22&lt;=設定シート!$E$36,5,IF(AV22&lt;=設定シート!$I$36,7,IF(AV22&lt;=設定シート!$M$36,9,11)))</f>
        <v>11</v>
      </c>
      <c r="AY22" s="290"/>
      <c r="AZ22" s="288"/>
      <c r="BA22" s="292">
        <f t="shared" ref="BA22" si="5">AN22</f>
        <v>0</v>
      </c>
      <c r="BB22" s="288"/>
      <c r="BC22" s="288"/>
      <c r="BE22" s="176">
        <v>7</v>
      </c>
      <c r="BF22" s="247">
        <v>7</v>
      </c>
      <c r="BG22" s="248">
        <f t="shared" si="1"/>
        <v>265</v>
      </c>
      <c r="BH22" s="248">
        <f t="shared" si="1"/>
        <v>281</v>
      </c>
      <c r="BI22" s="251" t="str">
        <f ca="1">IF(COUNTA(INDIRECT(ADDRESS(BG22,2)):INDIRECT(ADDRESS(BH22,2)))&gt;0,COUNTA(INDIRECT(ADDRESS(BG22,2)):INDIRECT(ADDRESS(BH22,2))),"")</f>
        <v/>
      </c>
      <c r="BJ22" s="137"/>
    </row>
    <row r="23" spans="2:65" ht="18" customHeight="1" x14ac:dyDescent="0.15">
      <c r="B23" s="415"/>
      <c r="C23" s="416"/>
      <c r="D23" s="416"/>
      <c r="E23" s="416"/>
      <c r="F23" s="416"/>
      <c r="G23" s="416"/>
      <c r="H23" s="416"/>
      <c r="I23" s="417"/>
      <c r="J23" s="415"/>
      <c r="K23" s="416"/>
      <c r="L23" s="416"/>
      <c r="M23" s="416"/>
      <c r="N23" s="419"/>
      <c r="O23" s="322"/>
      <c r="P23" s="329" t="s">
        <v>45</v>
      </c>
      <c r="Q23" s="320"/>
      <c r="R23" s="329" t="s">
        <v>46</v>
      </c>
      <c r="S23" s="141"/>
      <c r="T23" s="445" t="s">
        <v>48</v>
      </c>
      <c r="U23" s="446"/>
      <c r="V23" s="447"/>
      <c r="W23" s="448"/>
      <c r="X23" s="448"/>
      <c r="Y23" s="449"/>
      <c r="Z23" s="450"/>
      <c r="AA23" s="451"/>
      <c r="AB23" s="451"/>
      <c r="AC23" s="451"/>
      <c r="AD23" s="450"/>
      <c r="AE23" s="451"/>
      <c r="AF23" s="451"/>
      <c r="AG23" s="537"/>
      <c r="AH23" s="400">
        <f>IF(V22="賃金で算定",0,V23+Z23-AD23)</f>
        <v>0</v>
      </c>
      <c r="AI23" s="400"/>
      <c r="AJ23" s="400"/>
      <c r="AK23" s="401"/>
      <c r="AL23" s="405">
        <f>IF(V22="賃金で算定","賃金で算定",IF(OR(V23=0,$F$26="",AV22=""),0,IF(AW22="昔",VLOOKUP($F$26,労務比率,AX22,FALSE),IF(AW22="上",VLOOKUP($F$26,労務比率,AX22,FALSE),IF(AW22="中",VLOOKUP($F$26,労務比率,AX22,FALSE),VLOOKUP($F$26,労務比率,AX22,FALSE))))))</f>
        <v>0</v>
      </c>
      <c r="AM23" s="406"/>
      <c r="AN23" s="402">
        <f>IF(V22="賃金で算定",0,INT(AH23*AL23/100))</f>
        <v>0</v>
      </c>
      <c r="AO23" s="403"/>
      <c r="AP23" s="403"/>
      <c r="AQ23" s="403"/>
      <c r="AR23" s="403"/>
      <c r="AS23" s="38"/>
      <c r="AV23" s="53"/>
      <c r="AW23" s="55"/>
      <c r="AX23" s="224"/>
      <c r="AY23" s="291">
        <f>AH23</f>
        <v>0</v>
      </c>
      <c r="AZ23" s="289">
        <f>IF(AV22&lt;=設定シート!C$85,AH23,IF(AND(AV22&gt;=設定シート!E$85,AV22&lt;=設定シート!G$85),AH23*105/108,AH23))</f>
        <v>0</v>
      </c>
      <c r="BA23" s="286"/>
      <c r="BB23" s="289">
        <f t="shared" ref="BB23" si="6">IF($AL23="賃金で算定",0,INT(AY23*$AL23/100))</f>
        <v>0</v>
      </c>
      <c r="BC23" s="289">
        <f>IF(AY23=AZ23,BB23,AZ23*$AL23/100)</f>
        <v>0</v>
      </c>
      <c r="BE23" s="176">
        <v>8</v>
      </c>
      <c r="BF23" s="247">
        <v>8</v>
      </c>
      <c r="BG23" s="248">
        <f t="shared" si="1"/>
        <v>306</v>
      </c>
      <c r="BH23" s="248">
        <f t="shared" si="1"/>
        <v>322</v>
      </c>
      <c r="BI23" s="251" t="str">
        <f ca="1">IF(COUNTA(INDIRECT(ADDRESS(BG23,2)):INDIRECT(ADDRESS(BH23,2)))&gt;0,COUNTA(INDIRECT(ADDRESS(BG23,2)):INDIRECT(ADDRESS(BH23,2))),"")</f>
        <v/>
      </c>
      <c r="BJ23" s="137"/>
      <c r="BL23" s="178">
        <f>IF(AY23=AZ23,0,1)</f>
        <v>0</v>
      </c>
      <c r="BM23" s="178" t="str">
        <f>IF(BL23=1,AL23,"")</f>
        <v/>
      </c>
    </row>
    <row r="24" spans="2:65" ht="18" customHeight="1" x14ac:dyDescent="0.15">
      <c r="B24" s="412"/>
      <c r="C24" s="413"/>
      <c r="D24" s="413"/>
      <c r="E24" s="413"/>
      <c r="F24" s="413"/>
      <c r="G24" s="413"/>
      <c r="H24" s="413"/>
      <c r="I24" s="414"/>
      <c r="J24" s="412"/>
      <c r="K24" s="413"/>
      <c r="L24" s="413"/>
      <c r="M24" s="413"/>
      <c r="N24" s="418"/>
      <c r="O24" s="321"/>
      <c r="P24" s="328" t="s">
        <v>45</v>
      </c>
      <c r="Q24" s="319"/>
      <c r="R24" s="328" t="s">
        <v>46</v>
      </c>
      <c r="S24" s="138"/>
      <c r="T24" s="420" t="s">
        <v>47</v>
      </c>
      <c r="U24" s="421"/>
      <c r="V24" s="422"/>
      <c r="W24" s="423"/>
      <c r="X24" s="423"/>
      <c r="Y24" s="42"/>
      <c r="Z24" s="40"/>
      <c r="AA24" s="41"/>
      <c r="AB24" s="41"/>
      <c r="AC24" s="42"/>
      <c r="AD24" s="40"/>
      <c r="AE24" s="41"/>
      <c r="AF24" s="41"/>
      <c r="AG24" s="47"/>
      <c r="AH24" s="407">
        <f>IF(V24="賃金で算定",V25+Z25-AD25,0)</f>
        <v>0</v>
      </c>
      <c r="AI24" s="408"/>
      <c r="AJ24" s="408"/>
      <c r="AK24" s="409"/>
      <c r="AL24" s="66"/>
      <c r="AM24" s="67"/>
      <c r="AN24" s="410"/>
      <c r="AO24" s="411"/>
      <c r="AP24" s="411"/>
      <c r="AQ24" s="411"/>
      <c r="AR24" s="411"/>
      <c r="AS24" s="39"/>
      <c r="AV24" s="53" t="str">
        <f>IF(OR(O24="",Q24=""),"", IF(O24&lt;20,DATE(O24+118,Q24,IF(S24="",1,S24)),DATE(O24+88,Q24,IF(S24="",1,S24))))</f>
        <v/>
      </c>
      <c r="AW24" s="55" t="str">
        <f>IF(AV24&lt;=設定シート!C$15,"昔",IF(AV24&lt;=設定シート!E$15,"上",IF(AV24&lt;=設定シート!G$15,"中","下")))</f>
        <v>下</v>
      </c>
      <c r="AX24" s="224">
        <f>IF(AV24&lt;=設定シート!$E$36,5,IF(AV24&lt;=設定シート!$I$36,7,IF(AV24&lt;=設定シート!$M$36,9,11)))</f>
        <v>11</v>
      </c>
      <c r="AY24" s="290"/>
      <c r="AZ24" s="288"/>
      <c r="BA24" s="292">
        <f t="shared" ref="BA24" si="7">AN24</f>
        <v>0</v>
      </c>
      <c r="BB24" s="288"/>
      <c r="BC24" s="288"/>
      <c r="BE24" s="176">
        <v>9</v>
      </c>
      <c r="BF24" s="247">
        <v>9</v>
      </c>
      <c r="BG24" s="248">
        <f t="shared" si="1"/>
        <v>347</v>
      </c>
      <c r="BH24" s="248">
        <f t="shared" si="1"/>
        <v>363</v>
      </c>
      <c r="BI24" s="251" t="str">
        <f ca="1">IF(COUNTA(INDIRECT(ADDRESS(BG24,2)):INDIRECT(ADDRESS(BH24,2)))&gt;0,COUNTA(INDIRECT(ADDRESS(BG24,2)):INDIRECT(ADDRESS(BH24,2))),"")</f>
        <v/>
      </c>
      <c r="BJ24" s="137"/>
    </row>
    <row r="25" spans="2:65" ht="18" customHeight="1" x14ac:dyDescent="0.15">
      <c r="B25" s="415"/>
      <c r="C25" s="416"/>
      <c r="D25" s="416"/>
      <c r="E25" s="416"/>
      <c r="F25" s="416"/>
      <c r="G25" s="416"/>
      <c r="H25" s="416"/>
      <c r="I25" s="417"/>
      <c r="J25" s="415"/>
      <c r="K25" s="416"/>
      <c r="L25" s="416"/>
      <c r="M25" s="416"/>
      <c r="N25" s="419"/>
      <c r="O25" s="322"/>
      <c r="P25" s="329" t="s">
        <v>45</v>
      </c>
      <c r="Q25" s="320"/>
      <c r="R25" s="329" t="s">
        <v>46</v>
      </c>
      <c r="S25" s="141"/>
      <c r="T25" s="445" t="s">
        <v>48</v>
      </c>
      <c r="U25" s="445"/>
      <c r="V25" s="447"/>
      <c r="W25" s="448"/>
      <c r="X25" s="448"/>
      <c r="Y25" s="449"/>
      <c r="Z25" s="447"/>
      <c r="AA25" s="448"/>
      <c r="AB25" s="448"/>
      <c r="AC25" s="448"/>
      <c r="AD25" s="450"/>
      <c r="AE25" s="451"/>
      <c r="AF25" s="451"/>
      <c r="AG25" s="537"/>
      <c r="AH25" s="400">
        <f>IF(V24="賃金で算定",0,V25+Z25-AD25)</f>
        <v>0</v>
      </c>
      <c r="AI25" s="400"/>
      <c r="AJ25" s="400"/>
      <c r="AK25" s="401"/>
      <c r="AL25" s="405">
        <f>IF(V24="賃金で算定","賃金で算定",IF(OR(V25=0,$F$26="",AV24=""),0,IF(AW24="昔",VLOOKUP($F$26,労務比率,AX24,FALSE),IF(AW24="上",VLOOKUP($F$26,労務比率,AX24,FALSE),IF(AW24="中",VLOOKUP($F$26,労務比率,AX24,FALSE),VLOOKUP($F$26,労務比率,AX24,FALSE))))))</f>
        <v>0</v>
      </c>
      <c r="AM25" s="406"/>
      <c r="AN25" s="402">
        <f>IF(V24="賃金で算定",0,INT(AH25*AL25/100))</f>
        <v>0</v>
      </c>
      <c r="AO25" s="403"/>
      <c r="AP25" s="403"/>
      <c r="AQ25" s="403"/>
      <c r="AR25" s="403"/>
      <c r="AS25" s="38"/>
      <c r="AV25" s="54"/>
      <c r="AW25" s="55"/>
      <c r="AX25" s="224"/>
      <c r="AY25" s="291">
        <f>AH25</f>
        <v>0</v>
      </c>
      <c r="AZ25" s="289">
        <f>IF(AV24&lt;=設定シート!C$85,AH25,IF(AND(AV24&gt;=設定シート!E$85,AV24&lt;=設定シート!G$85),AH25*105/108,AH25))</f>
        <v>0</v>
      </c>
      <c r="BA25" s="286"/>
      <c r="BB25" s="289">
        <f t="shared" ref="BB25" si="8">IF($AL25="賃金で算定",0,INT(AY25*$AL25/100))</f>
        <v>0</v>
      </c>
      <c r="BC25" s="289">
        <f>IF(AY25=AZ25,BB25,AZ25*$AL25/100)</f>
        <v>0</v>
      </c>
      <c r="BE25" s="176">
        <v>10</v>
      </c>
      <c r="BF25" s="247">
        <v>10</v>
      </c>
      <c r="BG25" s="248">
        <f t="shared" si="1"/>
        <v>388</v>
      </c>
      <c r="BH25" s="248">
        <f t="shared" si="1"/>
        <v>404</v>
      </c>
      <c r="BI25" s="251" t="str">
        <f ca="1">IF(COUNTA(INDIRECT(ADDRESS(BG25,2)):INDIRECT(ADDRESS(BH25,2)))&gt;0,COUNTA(INDIRECT(ADDRESS(BG25,2)):INDIRECT(ADDRESS(BH25,2))),"")</f>
        <v/>
      </c>
      <c r="BJ25" s="137"/>
      <c r="BL25" s="178">
        <f>IF(AY25=AZ25,0,1)</f>
        <v>0</v>
      </c>
      <c r="BM25" s="178" t="str">
        <f>IF(BL25=1,AL25,"")</f>
        <v/>
      </c>
    </row>
    <row r="26" spans="2:65" ht="18" customHeight="1" x14ac:dyDescent="0.15">
      <c r="B26" s="424" t="s">
        <v>82</v>
      </c>
      <c r="C26" s="425"/>
      <c r="D26" s="425"/>
      <c r="E26" s="426"/>
      <c r="F26" s="548"/>
      <c r="G26" s="434"/>
      <c r="H26" s="434"/>
      <c r="I26" s="434"/>
      <c r="J26" s="434"/>
      <c r="K26" s="434"/>
      <c r="L26" s="434"/>
      <c r="M26" s="434"/>
      <c r="N26" s="435"/>
      <c r="O26" s="424" t="s">
        <v>49</v>
      </c>
      <c r="P26" s="425"/>
      <c r="Q26" s="425"/>
      <c r="R26" s="425"/>
      <c r="S26" s="425"/>
      <c r="T26" s="425"/>
      <c r="U26" s="426"/>
      <c r="V26" s="407">
        <f>AH26</f>
        <v>0</v>
      </c>
      <c r="W26" s="408"/>
      <c r="X26" s="408"/>
      <c r="Y26" s="409"/>
      <c r="Z26" s="40"/>
      <c r="AA26" s="41"/>
      <c r="AB26" s="41"/>
      <c r="AC26" s="42"/>
      <c r="AD26" s="40"/>
      <c r="AE26" s="41"/>
      <c r="AF26" s="41"/>
      <c r="AG26" s="42"/>
      <c r="AH26" s="407">
        <f>AH16+AH18+AH20+AH22+AH24</f>
        <v>0</v>
      </c>
      <c r="AI26" s="408"/>
      <c r="AJ26" s="408"/>
      <c r="AK26" s="409"/>
      <c r="AL26" s="68"/>
      <c r="AM26" s="69"/>
      <c r="AN26" s="407">
        <f>AN16+AN18+AN20+AN22+AN24</f>
        <v>0</v>
      </c>
      <c r="AO26" s="408"/>
      <c r="AP26" s="408"/>
      <c r="AQ26" s="408"/>
      <c r="AR26" s="408"/>
      <c r="AS26" s="39"/>
      <c r="AV26" s="50"/>
      <c r="AW26" s="50"/>
      <c r="AX26" s="224"/>
      <c r="AY26" s="290"/>
      <c r="AZ26" s="293"/>
      <c r="BA26" s="300">
        <f>BA16+BA18+BA20+BA22+BA24</f>
        <v>0</v>
      </c>
      <c r="BB26" s="301">
        <f>BB17+BB19+BB21+BB23+BB25</f>
        <v>0</v>
      </c>
      <c r="BC26" s="301">
        <f>SUMIF(BL17:BL25,0,BC17:BC25)+ROUNDDOWN(ROUNDDOWN(BL26*105/108,0)*BM26/100,0)</f>
        <v>0</v>
      </c>
      <c r="BE26" s="176">
        <v>11</v>
      </c>
      <c r="BF26" s="247">
        <v>11</v>
      </c>
      <c r="BG26" s="248">
        <f t="shared" si="1"/>
        <v>429</v>
      </c>
      <c r="BH26" s="248">
        <f t="shared" si="1"/>
        <v>445</v>
      </c>
      <c r="BI26" s="251" t="str">
        <f ca="1">IF(COUNTA(INDIRECT(ADDRESS(BG26,2)):INDIRECT(ADDRESS(BH26,2)))&gt;0,COUNTA(INDIRECT(ADDRESS(BG26,2)):INDIRECT(ADDRESS(BH26,2))),"")</f>
        <v/>
      </c>
      <c r="BJ26" s="137"/>
      <c r="BL26" s="178">
        <f>SUMIF(BL17:BL25,1,AH17:AK25)</f>
        <v>0</v>
      </c>
      <c r="BM26" s="178">
        <f>IF(COUNT(BM17:BM25)=0,0,SUM(BM17:BM25)/COUNT(BM17:BM25))</f>
        <v>0</v>
      </c>
    </row>
    <row r="27" spans="2:65" ht="18" customHeight="1" thickBot="1" x14ac:dyDescent="0.2">
      <c r="B27" s="427"/>
      <c r="C27" s="428"/>
      <c r="D27" s="428"/>
      <c r="E27" s="429"/>
      <c r="F27" s="549"/>
      <c r="G27" s="437"/>
      <c r="H27" s="437"/>
      <c r="I27" s="437"/>
      <c r="J27" s="437"/>
      <c r="K27" s="437"/>
      <c r="L27" s="437"/>
      <c r="M27" s="437"/>
      <c r="N27" s="438"/>
      <c r="O27" s="427"/>
      <c r="P27" s="428"/>
      <c r="Q27" s="428"/>
      <c r="R27" s="428"/>
      <c r="S27" s="428"/>
      <c r="T27" s="428"/>
      <c r="U27" s="429"/>
      <c r="V27" s="399">
        <f>V17+V19+V21+V23+V25-V26</f>
        <v>0</v>
      </c>
      <c r="W27" s="633"/>
      <c r="X27" s="633"/>
      <c r="Y27" s="636"/>
      <c r="Z27" s="399">
        <f>Z17+Z19+Z21+Z23+Z25</f>
        <v>0</v>
      </c>
      <c r="AA27" s="634"/>
      <c r="AB27" s="634"/>
      <c r="AC27" s="635"/>
      <c r="AD27" s="399">
        <f>AD17+AD19+AD21+AD23+AD25</f>
        <v>0</v>
      </c>
      <c r="AE27" s="634"/>
      <c r="AF27" s="634"/>
      <c r="AG27" s="635"/>
      <c r="AH27" s="399">
        <f>AY27</f>
        <v>0</v>
      </c>
      <c r="AI27" s="400"/>
      <c r="AJ27" s="400"/>
      <c r="AK27" s="400"/>
      <c r="AL27" s="258"/>
      <c r="AM27" s="259"/>
      <c r="AN27" s="399">
        <f>BB27</f>
        <v>0</v>
      </c>
      <c r="AO27" s="633"/>
      <c r="AP27" s="633"/>
      <c r="AQ27" s="633"/>
      <c r="AR27" s="633"/>
      <c r="AS27" s="269"/>
      <c r="AV27" s="50"/>
      <c r="AW27" s="50"/>
      <c r="AX27" s="224"/>
      <c r="AY27" s="296">
        <f>AY17+AY19+AY21+AY23+AY25</f>
        <v>0</v>
      </c>
      <c r="AZ27" s="298"/>
      <c r="BA27" s="298"/>
      <c r="BB27" s="294">
        <f>BB26</f>
        <v>0</v>
      </c>
      <c r="BC27" s="302"/>
      <c r="BE27" s="177">
        <v>12</v>
      </c>
      <c r="BF27" s="247">
        <v>12</v>
      </c>
      <c r="BG27" s="248">
        <f>BG26+$BJ$14</f>
        <v>470</v>
      </c>
      <c r="BH27" s="248">
        <f>BH26+$BJ$14</f>
        <v>486</v>
      </c>
      <c r="BI27" s="251" t="str">
        <f ca="1">IF(COUNTA(INDIRECT(ADDRESS(BG27,2)):INDIRECT(ADDRESS(BH27,2)))&gt;0,COUNTA(INDIRECT(ADDRESS(BG27,2)):INDIRECT(ADDRESS(BH27,2))),"")</f>
        <v/>
      </c>
      <c r="BJ27" s="137"/>
    </row>
    <row r="28" spans="2:65" ht="18" customHeight="1" x14ac:dyDescent="0.15">
      <c r="B28" s="430"/>
      <c r="C28" s="431"/>
      <c r="D28" s="431"/>
      <c r="E28" s="432"/>
      <c r="F28" s="440"/>
      <c r="G28" s="440"/>
      <c r="H28" s="440"/>
      <c r="I28" s="440"/>
      <c r="J28" s="440"/>
      <c r="K28" s="440"/>
      <c r="L28" s="440"/>
      <c r="M28" s="440"/>
      <c r="N28" s="441"/>
      <c r="O28" s="430"/>
      <c r="P28" s="431"/>
      <c r="Q28" s="431"/>
      <c r="R28" s="431"/>
      <c r="S28" s="431"/>
      <c r="T28" s="431"/>
      <c r="U28" s="432"/>
      <c r="V28" s="402"/>
      <c r="W28" s="403"/>
      <c r="X28" s="403"/>
      <c r="Y28" s="403"/>
      <c r="Z28" s="402"/>
      <c r="AA28" s="403"/>
      <c r="AB28" s="403"/>
      <c r="AC28" s="403"/>
      <c r="AD28" s="402"/>
      <c r="AE28" s="403"/>
      <c r="AF28" s="403"/>
      <c r="AG28" s="403"/>
      <c r="AH28" s="402">
        <f>AZ28</f>
        <v>0</v>
      </c>
      <c r="AI28" s="403"/>
      <c r="AJ28" s="403"/>
      <c r="AK28" s="404"/>
      <c r="AL28" s="72"/>
      <c r="AM28" s="73"/>
      <c r="AN28" s="402">
        <f>BC28</f>
        <v>0</v>
      </c>
      <c r="AO28" s="403"/>
      <c r="AP28" s="403"/>
      <c r="AQ28" s="403"/>
      <c r="AR28" s="403"/>
      <c r="AS28" s="38"/>
      <c r="AU28" s="143"/>
      <c r="AV28" s="50"/>
      <c r="AW28" s="50"/>
      <c r="AX28" s="224"/>
      <c r="AY28" s="297"/>
      <c r="AZ28" s="299">
        <f>IF(AZ17+AZ19+AZ21+AZ23+AZ25=AY27,0,ROUNDDOWN(AZ17+AZ19+AZ21+AZ23+AZ25,0))</f>
        <v>0</v>
      </c>
      <c r="BA28" s="295"/>
      <c r="BB28" s="295"/>
      <c r="BC28" s="299">
        <f>IF(BC26=BB27,0,BC26)</f>
        <v>0</v>
      </c>
      <c r="BF28" s="247">
        <v>13</v>
      </c>
      <c r="BG28" s="248">
        <f t="shared" si="1"/>
        <v>511</v>
      </c>
      <c r="BH28" s="248">
        <f t="shared" si="1"/>
        <v>527</v>
      </c>
      <c r="BI28" s="251" t="str">
        <f ca="1">IF(COUNTA(INDIRECT(ADDRESS(BG28,2)):INDIRECT(ADDRESS(BH28,2)))&gt;0,COUNTA(INDIRECT(ADDRESS(BG28,2)):INDIRECT(ADDRESS(BH28,2))),"")</f>
        <v/>
      </c>
      <c r="BJ28" s="137"/>
    </row>
    <row r="29" spans="2:65" ht="15.75" customHeight="1" x14ac:dyDescent="0.15">
      <c r="D29" s="2" t="s">
        <v>22</v>
      </c>
      <c r="AD29" s="656">
        <f>IF(AN26=0,0,AN26+IF(AN28=0,AN27,AN28))</f>
        <v>0</v>
      </c>
      <c r="AE29" s="656"/>
      <c r="AF29" s="656"/>
      <c r="AG29" s="656"/>
      <c r="AH29" s="656"/>
      <c r="AN29" s="224"/>
      <c r="AO29" s="224"/>
      <c r="AP29" s="224"/>
      <c r="AQ29" s="224"/>
      <c r="AR29" s="224"/>
      <c r="AS29" s="224"/>
      <c r="AT29" s="50"/>
      <c r="AU29" s="178"/>
      <c r="AV29" s="247">
        <v>14</v>
      </c>
      <c r="AW29" s="248">
        <f>BG28+$BJ$14</f>
        <v>552</v>
      </c>
      <c r="AX29" s="248">
        <f>BH28+$BJ$14</f>
        <v>568</v>
      </c>
      <c r="AY29" s="251" t="str">
        <f ca="1">IF(COUNTA(INDIRECT(ADDRESS(AW29,2)):INDIRECT(ADDRESS(AX29,2)))&gt;0,COUNTA(INDIRECT(ADDRESS(AW29,2)):INDIRECT(ADDRESS(AX29,2))),"")</f>
        <v/>
      </c>
      <c r="AZ29" s="50"/>
      <c r="BA29" s="1"/>
      <c r="BB29" s="1"/>
      <c r="BC29" s="1"/>
      <c r="BD29" s="1"/>
      <c r="BE29" s="1"/>
    </row>
    <row r="30" spans="2:65" ht="15" customHeight="1" x14ac:dyDescent="0.15">
      <c r="AG30" s="18"/>
      <c r="AI30" s="19" t="s">
        <v>34</v>
      </c>
      <c r="AJ30" s="637"/>
      <c r="AK30" s="637"/>
      <c r="AL30" s="637"/>
      <c r="AM30" s="638" t="s">
        <v>206</v>
      </c>
      <c r="AN30" s="638"/>
      <c r="AO30" s="551"/>
      <c r="AP30" s="551"/>
      <c r="AQ30" s="551"/>
      <c r="AR30" s="551"/>
      <c r="AS30" s="20" t="s">
        <v>35</v>
      </c>
      <c r="AV30" s="53"/>
      <c r="AX30" s="224"/>
      <c r="AY30" s="224"/>
      <c r="AZ30" s="224"/>
      <c r="BA30" s="224"/>
      <c r="BB30" s="224"/>
      <c r="BC30" s="224"/>
      <c r="BD30" s="178"/>
      <c r="BE30" s="178"/>
      <c r="BF30" s="247">
        <v>15</v>
      </c>
      <c r="BG30" s="248">
        <f>AW29+$BJ$14</f>
        <v>593</v>
      </c>
      <c r="BH30" s="248">
        <f>AX29+$BJ$14</f>
        <v>609</v>
      </c>
      <c r="BI30" s="251" t="str">
        <f ca="1">IF(COUNTA(INDIRECT(ADDRESS(BG30,2)):INDIRECT(ADDRESS(BH30,2)))&gt;0,COUNTA(INDIRECT(ADDRESS(BG30,2)):INDIRECT(ADDRESS(BH30,2))),"")</f>
        <v/>
      </c>
      <c r="BJ30" s="178"/>
    </row>
    <row r="31" spans="2:65" ht="15" customHeight="1" x14ac:dyDescent="0.15">
      <c r="D31" s="541"/>
      <c r="E31" s="541"/>
      <c r="F31" s="21" t="s">
        <v>0</v>
      </c>
      <c r="G31" s="541"/>
      <c r="H31" s="541"/>
      <c r="I31" s="21" t="s">
        <v>1</v>
      </c>
      <c r="J31" s="541"/>
      <c r="K31" s="541"/>
      <c r="L31" s="21" t="s">
        <v>23</v>
      </c>
      <c r="AG31" s="22"/>
      <c r="AI31" s="19" t="s">
        <v>36</v>
      </c>
      <c r="AJ31" s="551"/>
      <c r="AK31" s="551"/>
      <c r="AL31" s="28" t="s">
        <v>206</v>
      </c>
      <c r="AM31" s="551"/>
      <c r="AN31" s="551"/>
      <c r="AO31" s="28" t="s">
        <v>37</v>
      </c>
      <c r="AP31" s="551"/>
      <c r="AQ31" s="551"/>
      <c r="AR31" s="551"/>
      <c r="AS31" s="20" t="s">
        <v>38</v>
      </c>
      <c r="AX31" s="224"/>
      <c r="AY31" s="224"/>
      <c r="AZ31" s="224"/>
      <c r="BA31" s="224"/>
      <c r="BB31" s="224"/>
      <c r="BC31" s="224"/>
      <c r="BD31" s="178"/>
      <c r="BE31" s="178"/>
      <c r="BF31" s="247">
        <v>16</v>
      </c>
      <c r="BG31" s="248">
        <f t="shared" si="1"/>
        <v>634</v>
      </c>
      <c r="BH31" s="248">
        <f t="shared" si="1"/>
        <v>650</v>
      </c>
      <c r="BI31" s="251" t="str">
        <f ca="1">IF(COUNTA(INDIRECT(ADDRESS(BG31,2)):INDIRECT(ADDRESS(BH31,2)))&gt;0,COUNTA(INDIRECT(ADDRESS(BG31,2)):INDIRECT(ADDRESS(BH31,2))),"")</f>
        <v/>
      </c>
      <c r="BJ31" s="178"/>
    </row>
    <row r="32" spans="2:65" ht="18" customHeight="1" x14ac:dyDescent="0.15">
      <c r="D32" s="18"/>
      <c r="E32" s="18"/>
      <c r="F32" s="18"/>
      <c r="G32" s="18"/>
      <c r="AA32" s="550" t="s">
        <v>24</v>
      </c>
      <c r="AB32" s="550"/>
      <c r="AC32" s="623"/>
      <c r="AD32" s="623"/>
      <c r="AE32" s="623"/>
      <c r="AF32" s="623"/>
      <c r="AG32" s="623"/>
      <c r="AH32" s="623"/>
      <c r="AI32" s="623"/>
      <c r="AJ32" s="623"/>
      <c r="AK32" s="623"/>
      <c r="AL32" s="623"/>
      <c r="AM32" s="623"/>
      <c r="AN32" s="623"/>
      <c r="AO32" s="623"/>
      <c r="AP32" s="623"/>
      <c r="AQ32" s="623"/>
      <c r="AR32" s="623"/>
      <c r="AS32" s="623"/>
      <c r="AX32" s="224"/>
      <c r="AY32" s="224"/>
      <c r="AZ32" s="224"/>
      <c r="BA32" s="224"/>
      <c r="BB32" s="224"/>
      <c r="BC32" s="224"/>
      <c r="BD32" s="178"/>
      <c r="BE32" s="178"/>
      <c r="BF32" s="247">
        <v>17</v>
      </c>
      <c r="BG32" s="248">
        <f t="shared" si="1"/>
        <v>675</v>
      </c>
      <c r="BH32" s="248">
        <f t="shared" si="1"/>
        <v>691</v>
      </c>
      <c r="BI32" s="251" t="str">
        <f ca="1">IF(COUNTA(INDIRECT(ADDRESS(BG32,2)):INDIRECT(ADDRESS(BH32,2)))&gt;0,COUNTA(INDIRECT(ADDRESS(BG32,2)):INDIRECT(ADDRESS(BH32,2))),"")</f>
        <v/>
      </c>
      <c r="BJ32" s="178"/>
    </row>
    <row r="33" spans="2:62" ht="15" customHeight="1" x14ac:dyDescent="0.15">
      <c r="D33" s="5"/>
      <c r="E33" s="5"/>
      <c r="F33" s="5"/>
      <c r="G33" s="5"/>
      <c r="H33" s="17"/>
      <c r="I33" s="4"/>
      <c r="J33" s="4"/>
      <c r="K33" s="4"/>
      <c r="L33" s="4"/>
      <c r="M33" s="4"/>
      <c r="N33" s="4"/>
      <c r="O33" s="4"/>
      <c r="P33" s="4"/>
      <c r="Q33" s="4"/>
      <c r="R33" s="23"/>
      <c r="X33" s="630" t="s">
        <v>25</v>
      </c>
      <c r="Y33" s="630"/>
      <c r="Z33" s="630"/>
      <c r="AA33" s="2"/>
      <c r="AB33" s="2"/>
      <c r="AC33" s="639"/>
      <c r="AD33" s="639"/>
      <c r="AE33" s="639"/>
      <c r="AF33" s="639"/>
      <c r="AG33" s="639"/>
      <c r="AH33" s="639"/>
      <c r="AI33" s="639"/>
      <c r="AJ33" s="639"/>
      <c r="AK33" s="639"/>
      <c r="AL33" s="639"/>
      <c r="AM33" s="639"/>
      <c r="AN33" s="639"/>
      <c r="AO33" s="639"/>
      <c r="AP33" s="639"/>
      <c r="AQ33" s="639"/>
      <c r="AR33" s="639"/>
      <c r="AS33" s="639"/>
      <c r="AX33" s="224"/>
      <c r="AY33" s="224"/>
      <c r="AZ33" s="224"/>
      <c r="BA33" s="224"/>
      <c r="BB33" s="224"/>
      <c r="BC33" s="224"/>
      <c r="BD33" s="178"/>
      <c r="BE33" s="178"/>
      <c r="BF33" s="247">
        <v>18</v>
      </c>
      <c r="BG33" s="248">
        <f t="shared" si="1"/>
        <v>716</v>
      </c>
      <c r="BH33" s="248">
        <f t="shared" si="1"/>
        <v>732</v>
      </c>
      <c r="BI33" s="251" t="str">
        <f ca="1">IF(COUNTA(INDIRECT(ADDRESS(BG33,2)):INDIRECT(ADDRESS(BH33,2)))&gt;0,COUNTA(INDIRECT(ADDRESS(BG33,2)):INDIRECT(ADDRESS(BH33,2))),"")</f>
        <v/>
      </c>
      <c r="BJ33" s="178"/>
    </row>
    <row r="34" spans="2:62" ht="15" customHeight="1" x14ac:dyDescent="0.15">
      <c r="D34" s="541" t="s">
        <v>300</v>
      </c>
      <c r="E34" s="541"/>
      <c r="F34" s="541"/>
      <c r="G34" s="541"/>
      <c r="H34" s="21" t="s">
        <v>26</v>
      </c>
      <c r="I34" s="21"/>
      <c r="J34" s="21"/>
      <c r="K34" s="21"/>
      <c r="L34" s="21"/>
      <c r="M34" s="21"/>
      <c r="N34" s="21"/>
      <c r="O34" s="21"/>
      <c r="P34" s="21"/>
      <c r="Q34" s="21"/>
      <c r="R34" s="24"/>
      <c r="S34" s="21"/>
      <c r="Y34" s="18"/>
      <c r="Z34" s="18"/>
      <c r="AA34" s="550" t="s">
        <v>27</v>
      </c>
      <c r="AB34" s="550"/>
      <c r="AC34" s="640"/>
      <c r="AD34" s="640"/>
      <c r="AE34" s="640"/>
      <c r="AF34" s="640"/>
      <c r="AG34" s="640"/>
      <c r="AH34" s="640"/>
      <c r="AI34" s="640"/>
      <c r="AJ34" s="640"/>
      <c r="AK34" s="640"/>
      <c r="AL34" s="640"/>
      <c r="AM34" s="640"/>
      <c r="AN34" s="640"/>
      <c r="AO34" s="640"/>
      <c r="AP34" s="640"/>
      <c r="AQ34" s="640"/>
      <c r="AR34" s="640"/>
      <c r="AS34" s="640"/>
      <c r="AX34" s="224"/>
      <c r="AY34" s="224"/>
      <c r="AZ34" s="224"/>
      <c r="BA34" s="224"/>
      <c r="BB34" s="224"/>
      <c r="BC34" s="224"/>
      <c r="BD34" s="178"/>
      <c r="BE34" s="178"/>
      <c r="BF34" s="247">
        <v>19</v>
      </c>
      <c r="BG34" s="248">
        <f t="shared" ref="BG34:BH45" si="9">BG33+$BJ$14</f>
        <v>757</v>
      </c>
      <c r="BH34" s="248">
        <f t="shared" si="9"/>
        <v>773</v>
      </c>
      <c r="BI34" s="251" t="str">
        <f ca="1">IF(COUNTA(INDIRECT(ADDRESS(BG34,2)):INDIRECT(ADDRESS(BH34,2)))&gt;0,COUNTA(INDIRECT(ADDRESS(BG34,2)):INDIRECT(ADDRESS(BH34,2))),"")</f>
        <v/>
      </c>
      <c r="BJ34" s="178"/>
    </row>
    <row r="35" spans="2:62" ht="15" customHeight="1" x14ac:dyDescent="0.15">
      <c r="AC35" s="2"/>
      <c r="AD35" s="7" t="s">
        <v>39</v>
      </c>
      <c r="AX35" s="224"/>
      <c r="AY35" s="224"/>
      <c r="AZ35" s="224"/>
      <c r="BA35" s="224"/>
      <c r="BB35" s="224"/>
      <c r="BC35" s="224"/>
      <c r="BD35" s="178"/>
      <c r="BE35" s="178"/>
      <c r="BF35" s="247">
        <v>20</v>
      </c>
      <c r="BG35" s="248">
        <f t="shared" si="9"/>
        <v>798</v>
      </c>
      <c r="BH35" s="248">
        <f t="shared" si="9"/>
        <v>814</v>
      </c>
      <c r="BI35" s="251" t="str">
        <f ca="1">IF(COUNTA(INDIRECT(ADDRESS(BG35,2)):INDIRECT(ADDRESS(BH35,2)))&gt;0,COUNTA(INDIRECT(ADDRESS(BG35,2)):INDIRECT(ADDRESS(BH35,2))),"")</f>
        <v/>
      </c>
      <c r="BJ35" s="178"/>
    </row>
    <row r="36" spans="2:62" ht="15.95" customHeight="1" x14ac:dyDescent="0.15">
      <c r="D36" s="25" t="s">
        <v>28</v>
      </c>
      <c r="E36" s="25"/>
      <c r="F36" s="2"/>
      <c r="G36" s="2"/>
      <c r="H36" s="2"/>
      <c r="I36" s="2"/>
      <c r="J36" s="2"/>
      <c r="K36" s="2"/>
      <c r="L36" s="2"/>
      <c r="M36" s="2"/>
      <c r="N36" s="2"/>
      <c r="O36" s="2"/>
      <c r="P36" s="2"/>
      <c r="Q36" s="2"/>
      <c r="R36" s="2"/>
      <c r="S36" s="2"/>
      <c r="T36" s="2"/>
      <c r="U36" s="2"/>
      <c r="V36" s="2"/>
      <c r="W36" s="2"/>
      <c r="X36" s="2"/>
      <c r="AA36" s="617" t="s">
        <v>29</v>
      </c>
      <c r="AB36" s="618"/>
      <c r="AC36" s="542" t="s">
        <v>42</v>
      </c>
      <c r="AD36" s="543"/>
      <c r="AE36" s="543"/>
      <c r="AF36" s="543"/>
      <c r="AG36" s="543"/>
      <c r="AH36" s="544"/>
      <c r="AI36" s="26"/>
      <c r="AJ36" s="631" t="s">
        <v>40</v>
      </c>
      <c r="AK36" s="631"/>
      <c r="AL36" s="631"/>
      <c r="AM36" s="631"/>
      <c r="AN36" s="631"/>
      <c r="AO36" s="30"/>
      <c r="AP36" s="624" t="s">
        <v>43</v>
      </c>
      <c r="AQ36" s="625"/>
      <c r="AR36" s="625"/>
      <c r="AS36" s="626"/>
      <c r="AX36" s="224"/>
      <c r="AY36" s="224"/>
      <c r="AZ36" s="224"/>
      <c r="BA36" s="224"/>
      <c r="BB36" s="224"/>
      <c r="BC36" s="224"/>
      <c r="BD36" s="178"/>
      <c r="BE36" s="178"/>
      <c r="BF36" s="247">
        <v>21</v>
      </c>
      <c r="BG36" s="248">
        <f t="shared" si="9"/>
        <v>839</v>
      </c>
      <c r="BH36" s="248">
        <f t="shared" si="9"/>
        <v>855</v>
      </c>
      <c r="BI36" s="251" t="str">
        <f ca="1">IF(COUNTA(INDIRECT(ADDRESS(BG36,2)):INDIRECT(ADDRESS(BH36,2)))&gt;0,COUNTA(INDIRECT(ADDRESS(BG36,2)):INDIRECT(ADDRESS(BH36,2))),"")</f>
        <v/>
      </c>
      <c r="BJ36" s="178"/>
    </row>
    <row r="37" spans="2:62" ht="15.95" customHeight="1" x14ac:dyDescent="0.15">
      <c r="D37" s="324" t="s">
        <v>264</v>
      </c>
      <c r="E37" s="25"/>
      <c r="F37" s="2"/>
      <c r="G37" s="2"/>
      <c r="H37" s="2"/>
      <c r="I37" s="2"/>
      <c r="J37" s="2"/>
      <c r="K37" s="2"/>
      <c r="L37" s="2"/>
      <c r="M37" s="2"/>
      <c r="N37" s="2"/>
      <c r="O37" s="2"/>
      <c r="P37" s="2"/>
      <c r="Q37" s="2"/>
      <c r="R37" s="2"/>
      <c r="S37" s="2"/>
      <c r="T37" s="2"/>
      <c r="U37" s="2"/>
      <c r="V37" s="2"/>
      <c r="W37" s="2"/>
      <c r="X37" s="2"/>
      <c r="AA37" s="619"/>
      <c r="AB37" s="620"/>
      <c r="AC37" s="545"/>
      <c r="AD37" s="546"/>
      <c r="AE37" s="546"/>
      <c r="AF37" s="546"/>
      <c r="AG37" s="546"/>
      <c r="AH37" s="547"/>
      <c r="AI37" s="17"/>
      <c r="AJ37" s="632"/>
      <c r="AK37" s="632"/>
      <c r="AL37" s="632"/>
      <c r="AM37" s="632"/>
      <c r="AN37" s="632"/>
      <c r="AO37" s="29"/>
      <c r="AP37" s="627"/>
      <c r="AQ37" s="628"/>
      <c r="AR37" s="628"/>
      <c r="AS37" s="629"/>
      <c r="AX37" s="224"/>
      <c r="AY37" s="224"/>
      <c r="AZ37" s="224"/>
      <c r="BA37" s="224"/>
      <c r="BB37" s="224"/>
      <c r="BC37" s="224"/>
      <c r="BD37" s="178"/>
      <c r="BE37" s="178"/>
      <c r="BF37" s="247">
        <v>22</v>
      </c>
      <c r="BG37" s="248">
        <f t="shared" si="9"/>
        <v>880</v>
      </c>
      <c r="BH37" s="248">
        <f t="shared" si="9"/>
        <v>896</v>
      </c>
      <c r="BI37" s="251" t="str">
        <f ca="1">IF(COUNTA(INDIRECT(ADDRESS(BG37,2)):INDIRECT(ADDRESS(BH37,2)))&gt;0,COUNTA(INDIRECT(ADDRESS(BG37,2)):INDIRECT(ADDRESS(BH37,2))),"")</f>
        <v/>
      </c>
      <c r="BJ37" s="178"/>
    </row>
    <row r="38" spans="2:62" ht="15.95" customHeight="1" x14ac:dyDescent="0.15">
      <c r="D38" s="25" t="s">
        <v>41</v>
      </c>
      <c r="E38" s="25"/>
      <c r="F38" s="2"/>
      <c r="G38" s="2"/>
      <c r="H38" s="2"/>
      <c r="I38" s="2"/>
      <c r="J38" s="2"/>
      <c r="K38" s="2"/>
      <c r="L38" s="2"/>
      <c r="M38" s="2"/>
      <c r="N38" s="2"/>
      <c r="O38" s="2"/>
      <c r="P38" s="2"/>
      <c r="Q38" s="2"/>
      <c r="R38" s="2"/>
      <c r="S38" s="2"/>
      <c r="T38" s="2"/>
      <c r="U38" s="2"/>
      <c r="V38" s="2"/>
      <c r="W38" s="2"/>
      <c r="X38" s="2"/>
      <c r="AA38" s="619"/>
      <c r="AB38" s="620"/>
      <c r="AC38" s="611"/>
      <c r="AD38" s="612"/>
      <c r="AE38" s="612"/>
      <c r="AF38" s="612"/>
      <c r="AG38" s="612"/>
      <c r="AH38" s="613"/>
      <c r="AI38" s="641"/>
      <c r="AJ38" s="642"/>
      <c r="AK38" s="642"/>
      <c r="AL38" s="642"/>
      <c r="AM38" s="642"/>
      <c r="AN38" s="642"/>
      <c r="AO38" s="643"/>
      <c r="AP38" s="657"/>
      <c r="AQ38" s="658"/>
      <c r="AR38" s="658"/>
      <c r="AS38" s="659"/>
      <c r="AX38" s="224"/>
      <c r="AY38" s="224"/>
      <c r="AZ38" s="224"/>
      <c r="BA38" s="224"/>
      <c r="BB38" s="224"/>
      <c r="BC38" s="224"/>
      <c r="BD38" s="178"/>
      <c r="BE38" s="178"/>
      <c r="BF38" s="247">
        <v>23</v>
      </c>
      <c r="BG38" s="248">
        <f t="shared" si="9"/>
        <v>921</v>
      </c>
      <c r="BH38" s="248">
        <f t="shared" si="9"/>
        <v>937</v>
      </c>
      <c r="BI38" s="251" t="str">
        <f ca="1">IF(COUNTA(INDIRECT(ADDRESS(BG38,2)):INDIRECT(ADDRESS(BH38,2)))&gt;0,COUNTA(INDIRECT(ADDRESS(BG38,2)):INDIRECT(ADDRESS(BH38,2))),"")</f>
        <v/>
      </c>
      <c r="BJ38" s="178"/>
    </row>
    <row r="39" spans="2:62" ht="15.95" customHeight="1" x14ac:dyDescent="0.15">
      <c r="D39" s="27"/>
      <c r="E39" s="25"/>
      <c r="F39" s="2"/>
      <c r="G39" s="2"/>
      <c r="H39" s="2"/>
      <c r="I39" s="2"/>
      <c r="J39" s="2"/>
      <c r="K39" s="2"/>
      <c r="L39" s="2"/>
      <c r="M39" s="2"/>
      <c r="N39" s="2"/>
      <c r="O39" s="2"/>
      <c r="P39" s="2"/>
      <c r="Q39" s="2"/>
      <c r="R39" s="2"/>
      <c r="S39" s="2"/>
      <c r="T39" s="2"/>
      <c r="U39" s="2"/>
      <c r="V39" s="2"/>
      <c r="W39" s="2"/>
      <c r="X39" s="2"/>
      <c r="AA39" s="621"/>
      <c r="AB39" s="622"/>
      <c r="AC39" s="614"/>
      <c r="AD39" s="615"/>
      <c r="AE39" s="615"/>
      <c r="AF39" s="615"/>
      <c r="AG39" s="615"/>
      <c r="AH39" s="616"/>
      <c r="AI39" s="644"/>
      <c r="AJ39" s="645"/>
      <c r="AK39" s="645"/>
      <c r="AL39" s="645"/>
      <c r="AM39" s="645"/>
      <c r="AN39" s="645"/>
      <c r="AO39" s="646"/>
      <c r="AP39" s="660"/>
      <c r="AQ39" s="661"/>
      <c r="AR39" s="661"/>
      <c r="AS39" s="662"/>
      <c r="AX39" s="224"/>
      <c r="AY39" s="224"/>
      <c r="AZ39" s="224"/>
      <c r="BA39" s="224"/>
      <c r="BB39" s="224"/>
      <c r="BC39" s="224"/>
      <c r="BD39" s="178"/>
      <c r="BE39" s="178"/>
      <c r="BF39" s="247">
        <v>24</v>
      </c>
      <c r="BG39" s="248">
        <f t="shared" si="9"/>
        <v>962</v>
      </c>
      <c r="BH39" s="248">
        <f t="shared" si="9"/>
        <v>978</v>
      </c>
      <c r="BI39" s="251" t="str">
        <f ca="1">IF(COUNTA(INDIRECT(ADDRESS(BG39,2)):INDIRECT(ADDRESS(BH39,2)))&gt;0,COUNTA(INDIRECT(ADDRESS(BG39,2)):INDIRECT(ADDRESS(BH39,2))),"")</f>
        <v/>
      </c>
      <c r="BJ39" s="178"/>
    </row>
    <row r="40" spans="2:62" ht="9" customHeight="1" x14ac:dyDescent="0.15">
      <c r="D40" s="27"/>
      <c r="E40" s="25"/>
      <c r="F40" s="2"/>
      <c r="G40" s="2"/>
      <c r="H40" s="2"/>
      <c r="I40" s="2"/>
      <c r="J40" s="2"/>
      <c r="K40" s="2"/>
      <c r="L40" s="2"/>
      <c r="M40" s="2"/>
      <c r="N40" s="2"/>
      <c r="O40" s="2"/>
      <c r="P40" s="2"/>
      <c r="Q40" s="2"/>
      <c r="R40" s="2"/>
      <c r="S40" s="2"/>
      <c r="T40" s="2"/>
      <c r="U40" s="2"/>
      <c r="V40" s="2"/>
      <c r="W40" s="2"/>
      <c r="X40" s="2"/>
      <c r="Z40" s="33"/>
      <c r="AA40" s="144"/>
      <c r="AB40" s="144"/>
      <c r="AC40" s="127"/>
      <c r="AD40" s="127"/>
      <c r="AE40" s="127"/>
      <c r="AF40" s="127"/>
      <c r="AG40" s="127"/>
      <c r="AH40" s="127"/>
      <c r="AI40" s="127"/>
      <c r="AJ40" s="127"/>
      <c r="AK40" s="127"/>
      <c r="AL40" s="127"/>
      <c r="AM40" s="127"/>
      <c r="AN40" s="127"/>
      <c r="AO40" s="34"/>
      <c r="AP40" s="127"/>
      <c r="AQ40" s="145"/>
      <c r="AR40" s="145"/>
      <c r="AS40" s="145"/>
      <c r="AX40" s="224"/>
      <c r="AY40" s="224"/>
      <c r="AZ40" s="224"/>
      <c r="BA40" s="224"/>
      <c r="BB40" s="224"/>
      <c r="BC40" s="224"/>
      <c r="BD40" s="178"/>
      <c r="BE40" s="178"/>
      <c r="BF40" s="247">
        <v>25</v>
      </c>
      <c r="BG40" s="248">
        <f t="shared" si="9"/>
        <v>1003</v>
      </c>
      <c r="BH40" s="248">
        <f t="shared" si="9"/>
        <v>1019</v>
      </c>
      <c r="BI40" s="251" t="str">
        <f ca="1">IF(COUNTA(INDIRECT(ADDRESS(BG40,2)):INDIRECT(ADDRESS(BH40,2)))&gt;0,COUNTA(INDIRECT(ADDRESS(BG40,2)):INDIRECT(ADDRESS(BH40,2))),"")</f>
        <v/>
      </c>
      <c r="BJ40" s="178"/>
    </row>
    <row r="41" spans="2:62" ht="9" customHeight="1" x14ac:dyDescent="0.15">
      <c r="Z41" s="33"/>
      <c r="AA41" s="33"/>
      <c r="AB41" s="33"/>
      <c r="AC41" s="33"/>
      <c r="AD41" s="33"/>
      <c r="AE41" s="33"/>
      <c r="AF41" s="33"/>
      <c r="AG41" s="33"/>
      <c r="AH41" s="33"/>
      <c r="AI41" s="33"/>
      <c r="AJ41" s="33"/>
      <c r="AK41" s="33"/>
      <c r="AL41" s="33"/>
      <c r="AM41" s="33"/>
      <c r="AN41" s="33"/>
      <c r="AO41" s="33"/>
      <c r="AP41" s="33"/>
      <c r="AQ41" s="146"/>
      <c r="AR41" s="146"/>
      <c r="AS41" s="146"/>
      <c r="AX41" s="224"/>
      <c r="AY41" s="224"/>
      <c r="AZ41" s="224"/>
      <c r="BA41" s="224"/>
      <c r="BB41" s="224"/>
      <c r="BC41" s="224"/>
      <c r="BD41" s="178"/>
      <c r="BE41" s="178"/>
      <c r="BF41" s="247">
        <v>26</v>
      </c>
      <c r="BG41" s="248">
        <f t="shared" si="9"/>
        <v>1044</v>
      </c>
      <c r="BH41" s="248">
        <f t="shared" si="9"/>
        <v>1060</v>
      </c>
      <c r="BI41" s="251" t="str">
        <f ca="1">IF(COUNTA(INDIRECT(ADDRESS(BG41,2)):INDIRECT(ADDRESS(BH41,2)))&gt;0,COUNTA(INDIRECT(ADDRESS(BG41,2)):INDIRECT(ADDRESS(BH41,2))),"")</f>
        <v/>
      </c>
      <c r="BJ41" s="178"/>
    </row>
    <row r="42" spans="2:62" s="33" customFormat="1" ht="7.5" customHeight="1" x14ac:dyDescent="0.15">
      <c r="X42" s="35"/>
      <c r="Y42" s="35"/>
      <c r="Z42" s="56"/>
      <c r="AA42" s="56"/>
      <c r="AB42" s="56"/>
      <c r="AC42" s="56"/>
      <c r="AD42" s="56"/>
      <c r="AE42" s="56"/>
      <c r="AF42" s="56"/>
      <c r="AG42" s="56"/>
      <c r="AH42" s="56"/>
      <c r="AI42" s="56"/>
      <c r="AJ42" s="56"/>
      <c r="AK42" s="56"/>
      <c r="AL42" s="56"/>
      <c r="AM42" s="56"/>
      <c r="AN42" s="56"/>
      <c r="AO42" s="56"/>
      <c r="AP42" s="56"/>
      <c r="AQ42" s="56"/>
      <c r="AR42" s="56"/>
      <c r="AS42" s="56"/>
      <c r="AT42" s="1"/>
      <c r="AU42" s="1"/>
      <c r="AX42" s="224"/>
      <c r="AY42" s="224"/>
      <c r="AZ42" s="224"/>
      <c r="BA42" s="224"/>
      <c r="BB42" s="224"/>
      <c r="BC42" s="224"/>
      <c r="BD42" s="178"/>
      <c r="BE42" s="178"/>
      <c r="BF42" s="247">
        <v>27</v>
      </c>
      <c r="BG42" s="248">
        <f t="shared" si="9"/>
        <v>1085</v>
      </c>
      <c r="BH42" s="248">
        <f t="shared" si="9"/>
        <v>1101</v>
      </c>
      <c r="BI42" s="251" t="str">
        <f ca="1">IF(COUNTA(INDIRECT(ADDRESS(BG42,2)):INDIRECT(ADDRESS(BH42,2)))&gt;0,COUNTA(INDIRECT(ADDRESS(BG42,2)):INDIRECT(ADDRESS(BH42,2))),"")</f>
        <v/>
      </c>
      <c r="BJ42" s="178"/>
    </row>
    <row r="43" spans="2:62" s="33" customFormat="1" ht="10.5" customHeight="1" x14ac:dyDescent="0.15">
      <c r="X43" s="35"/>
      <c r="Y43" s="35"/>
      <c r="Z43" s="56"/>
      <c r="AA43" s="56"/>
      <c r="AB43" s="56"/>
      <c r="AC43" s="56"/>
      <c r="AD43" s="56"/>
      <c r="AE43" s="56"/>
      <c r="AF43" s="56"/>
      <c r="AG43" s="56"/>
      <c r="AH43" s="56"/>
      <c r="AI43" s="56"/>
      <c r="AJ43" s="56"/>
      <c r="AK43" s="56"/>
      <c r="AL43" s="56"/>
      <c r="AM43" s="56"/>
      <c r="AN43" s="56"/>
      <c r="AO43" s="56"/>
      <c r="AP43" s="56"/>
      <c r="AQ43" s="56"/>
      <c r="AR43" s="56"/>
      <c r="AS43" s="56"/>
      <c r="AT43" s="1"/>
      <c r="AU43" s="1"/>
      <c r="AX43" s="224"/>
      <c r="AY43" s="224"/>
      <c r="AZ43" s="224"/>
      <c r="BA43" s="224"/>
      <c r="BB43" s="224"/>
      <c r="BC43" s="224"/>
      <c r="BD43" s="178"/>
      <c r="BE43" s="178"/>
      <c r="BF43" s="247">
        <v>28</v>
      </c>
      <c r="BG43" s="248">
        <f t="shared" si="9"/>
        <v>1126</v>
      </c>
      <c r="BH43" s="248">
        <f t="shared" si="9"/>
        <v>1142</v>
      </c>
      <c r="BI43" s="251" t="str">
        <f ca="1">IF(COUNTA(INDIRECT(ADDRESS(BG43,2)):INDIRECT(ADDRESS(BH43,2)))&gt;0,COUNTA(INDIRECT(ADDRESS(BG43,2)):INDIRECT(ADDRESS(BH43,2))),"")</f>
        <v/>
      </c>
      <c r="BJ43" s="178"/>
    </row>
    <row r="44" spans="2:62" s="33" customFormat="1" ht="5.25" customHeight="1" x14ac:dyDescent="0.15">
      <c r="X44" s="35"/>
      <c r="Y44" s="35"/>
      <c r="Z44" s="56"/>
      <c r="AA44" s="56"/>
      <c r="AB44" s="56"/>
      <c r="AC44" s="56"/>
      <c r="AD44" s="56"/>
      <c r="AE44" s="56"/>
      <c r="AF44" s="56"/>
      <c r="AG44" s="56"/>
      <c r="AH44" s="56"/>
      <c r="AI44" s="56"/>
      <c r="AJ44" s="56"/>
      <c r="AK44" s="56"/>
      <c r="AL44" s="56"/>
      <c r="AM44" s="56"/>
      <c r="AN44" s="56"/>
      <c r="AO44" s="56"/>
      <c r="AP44" s="56"/>
      <c r="AQ44" s="56"/>
      <c r="AR44" s="56"/>
      <c r="AS44" s="56"/>
      <c r="AT44" s="1"/>
      <c r="AU44" s="1"/>
      <c r="AX44" s="224"/>
      <c r="AY44" s="224"/>
      <c r="AZ44" s="224"/>
      <c r="BA44" s="224"/>
      <c r="BB44" s="224"/>
      <c r="BC44" s="224"/>
      <c r="BD44" s="178"/>
      <c r="BE44" s="178"/>
      <c r="BF44" s="247">
        <v>29</v>
      </c>
      <c r="BG44" s="248">
        <f t="shared" si="9"/>
        <v>1167</v>
      </c>
      <c r="BH44" s="248">
        <f t="shared" si="9"/>
        <v>1183</v>
      </c>
      <c r="BI44" s="251" t="str">
        <f ca="1">IF(COUNTA(INDIRECT(ADDRESS(BG44,2)):INDIRECT(ADDRESS(BH44,2)))&gt;0,COUNTA(INDIRECT(ADDRESS(BG44,2)):INDIRECT(ADDRESS(BH44,2))),"")</f>
        <v/>
      </c>
      <c r="BJ44" s="178"/>
    </row>
    <row r="45" spans="2:62" s="33" customFormat="1" ht="5.25" customHeight="1" thickBot="1" x14ac:dyDescent="0.2">
      <c r="X45" s="35"/>
      <c r="Y45" s="35"/>
      <c r="Z45" s="56"/>
      <c r="AA45" s="56"/>
      <c r="AB45" s="56"/>
      <c r="AC45" s="56"/>
      <c r="AD45" s="56"/>
      <c r="AE45" s="56"/>
      <c r="AF45" s="56"/>
      <c r="AG45" s="56"/>
      <c r="AH45" s="56"/>
      <c r="AI45" s="56"/>
      <c r="AJ45" s="56"/>
      <c r="AK45" s="56"/>
      <c r="AL45" s="56"/>
      <c r="AM45" s="56"/>
      <c r="AN45" s="56"/>
      <c r="AO45" s="56"/>
      <c r="AP45" s="56"/>
      <c r="AQ45" s="56"/>
      <c r="AR45" s="56"/>
      <c r="AS45" s="56"/>
      <c r="AT45" s="1"/>
      <c r="AU45" s="1"/>
      <c r="AX45" s="224"/>
      <c r="AY45" s="224"/>
      <c r="AZ45" s="224"/>
      <c r="BA45" s="224"/>
      <c r="BB45" s="224"/>
      <c r="BC45" s="224"/>
      <c r="BD45" s="178"/>
      <c r="BE45" s="178"/>
      <c r="BF45" s="252">
        <v>30</v>
      </c>
      <c r="BG45" s="253">
        <f t="shared" si="9"/>
        <v>1208</v>
      </c>
      <c r="BH45" s="253">
        <f t="shared" si="9"/>
        <v>1224</v>
      </c>
      <c r="BI45" s="254" t="str">
        <f ca="1">IF(COUNTA(INDIRECT(ADDRESS(BG45,2)):INDIRECT(ADDRESS(BH45,2)))&gt;0,COUNTA(INDIRECT(ADDRESS(BG45,2)):INDIRECT(ADDRESS(BH45,2))),"")</f>
        <v/>
      </c>
      <c r="BJ45" s="178"/>
    </row>
    <row r="46" spans="2:62" s="33" customFormat="1" ht="5.25" customHeight="1" x14ac:dyDescent="0.15">
      <c r="X46" s="35"/>
      <c r="Y46" s="35"/>
      <c r="Z46" s="56"/>
      <c r="AA46" s="56"/>
      <c r="AB46" s="56"/>
      <c r="AC46" s="56"/>
      <c r="AD46" s="56"/>
      <c r="AE46" s="56"/>
      <c r="AF46" s="56"/>
      <c r="AG46" s="56"/>
      <c r="AH46" s="56"/>
      <c r="AI46" s="56"/>
      <c r="AJ46" s="56"/>
      <c r="AK46" s="56"/>
      <c r="AL46" s="56"/>
      <c r="AM46" s="56"/>
      <c r="AN46" s="56"/>
      <c r="AO46" s="56"/>
      <c r="AP46" s="56"/>
      <c r="AQ46" s="56"/>
      <c r="AR46" s="56"/>
      <c r="AS46" s="56"/>
      <c r="AT46" s="1"/>
      <c r="AU46" s="1"/>
      <c r="AX46" s="224"/>
      <c r="AY46" s="224"/>
      <c r="AZ46" s="224"/>
      <c r="BA46" s="224"/>
      <c r="BB46" s="224"/>
      <c r="BC46" s="224"/>
      <c r="BD46" s="178"/>
      <c r="BE46" s="178"/>
      <c r="BJ46" s="178"/>
    </row>
    <row r="47" spans="2:62" s="33" customFormat="1" ht="5.25" customHeight="1" x14ac:dyDescent="0.15">
      <c r="X47" s="35"/>
      <c r="Y47" s="35"/>
      <c r="Z47" s="56"/>
      <c r="AA47" s="56"/>
      <c r="AB47" s="56"/>
      <c r="AC47" s="56"/>
      <c r="AD47" s="56"/>
      <c r="AE47" s="56"/>
      <c r="AF47" s="56"/>
      <c r="AG47" s="56"/>
      <c r="AH47" s="56"/>
      <c r="AI47" s="56"/>
      <c r="AJ47" s="56"/>
      <c r="AK47" s="56"/>
      <c r="AL47" s="56"/>
      <c r="AM47" s="56"/>
      <c r="AN47" s="56"/>
      <c r="AO47" s="56"/>
      <c r="AP47" s="56"/>
      <c r="AQ47" s="56"/>
      <c r="AR47" s="56"/>
      <c r="AS47" s="56"/>
      <c r="AT47" s="1"/>
      <c r="AU47" s="1"/>
      <c r="AX47" s="224"/>
      <c r="AY47" s="224"/>
      <c r="AZ47" s="224"/>
      <c r="BA47" s="224"/>
      <c r="BB47" s="224"/>
      <c r="BC47" s="224"/>
      <c r="BD47" s="178"/>
      <c r="BE47" s="178"/>
    </row>
    <row r="48" spans="2:62" s="33" customFormat="1" ht="17.25" customHeight="1" x14ac:dyDescent="0.15">
      <c r="B48" s="57" t="s">
        <v>50</v>
      </c>
      <c r="L48" s="56"/>
      <c r="M48" s="56"/>
      <c r="N48" s="56"/>
      <c r="O48" s="56"/>
      <c r="P48" s="56"/>
      <c r="Q48" s="56"/>
      <c r="R48" s="56"/>
      <c r="S48" s="58"/>
      <c r="T48" s="58"/>
      <c r="U48" s="58"/>
      <c r="V48" s="58"/>
      <c r="W48" s="58"/>
      <c r="X48" s="56"/>
      <c r="Y48" s="56"/>
      <c r="Z48" s="56"/>
      <c r="AA48" s="56"/>
      <c r="AB48" s="56"/>
      <c r="AC48" s="56"/>
      <c r="AL48" s="59"/>
      <c r="AM48" s="1"/>
      <c r="AN48" s="1"/>
      <c r="AO48" s="1"/>
      <c r="AP48" s="1"/>
      <c r="AX48" s="224"/>
      <c r="AY48" s="224"/>
      <c r="AZ48" s="224"/>
      <c r="BA48" s="224"/>
      <c r="BB48" s="224"/>
      <c r="BC48" s="224"/>
      <c r="BD48" s="178"/>
      <c r="BE48" s="178"/>
    </row>
    <row r="49" spans="2:65" s="33" customFormat="1" ht="12.75" customHeight="1" x14ac:dyDescent="0.15">
      <c r="L49" s="56"/>
      <c r="M49" s="60"/>
      <c r="N49" s="60"/>
      <c r="O49" s="60"/>
      <c r="P49" s="60"/>
      <c r="Q49" s="60"/>
      <c r="R49" s="60"/>
      <c r="S49" s="60"/>
      <c r="T49" s="61"/>
      <c r="U49" s="61"/>
      <c r="V49" s="61"/>
      <c r="W49" s="61"/>
      <c r="X49" s="61"/>
      <c r="Y49" s="61"/>
      <c r="Z49" s="61"/>
      <c r="AA49" s="60"/>
      <c r="AB49" s="60"/>
      <c r="AC49" s="60"/>
      <c r="AL49" s="59"/>
      <c r="AM49" s="605" t="s">
        <v>263</v>
      </c>
      <c r="AN49" s="606"/>
      <c r="AO49" s="606"/>
      <c r="AP49" s="607"/>
      <c r="AX49" s="224"/>
      <c r="AY49" s="224"/>
      <c r="BA49" s="224"/>
      <c r="BB49" s="224"/>
      <c r="BC49" s="224"/>
      <c r="BD49" s="178"/>
      <c r="BE49" s="178"/>
    </row>
    <row r="50" spans="2:65" s="33" customFormat="1" ht="12.75" customHeight="1" x14ac:dyDescent="0.15">
      <c r="L50" s="56"/>
      <c r="M50" s="60"/>
      <c r="N50" s="60"/>
      <c r="O50" s="60"/>
      <c r="P50" s="60"/>
      <c r="Q50" s="60"/>
      <c r="R50" s="60"/>
      <c r="S50" s="60"/>
      <c r="T50" s="61"/>
      <c r="U50" s="61"/>
      <c r="V50" s="61"/>
      <c r="W50" s="61"/>
      <c r="X50" s="61"/>
      <c r="Y50" s="61"/>
      <c r="Z50" s="61"/>
      <c r="AA50" s="60"/>
      <c r="AB50" s="60"/>
      <c r="AC50" s="60"/>
      <c r="AL50" s="59"/>
      <c r="AM50" s="608"/>
      <c r="AN50" s="609"/>
      <c r="AO50" s="609"/>
      <c r="AP50" s="610"/>
      <c r="AX50" s="224"/>
      <c r="AY50" s="224"/>
      <c r="AZ50" s="224"/>
      <c r="BA50" s="224"/>
      <c r="BB50" s="224"/>
      <c r="BC50" s="224"/>
      <c r="BD50" s="178"/>
      <c r="BE50" s="178"/>
    </row>
    <row r="51" spans="2:65" s="33" customFormat="1" ht="12.75" customHeight="1" x14ac:dyDescent="0.15">
      <c r="L51" s="56"/>
      <c r="M51" s="60"/>
      <c r="N51" s="60"/>
      <c r="O51" s="60"/>
      <c r="P51" s="60"/>
      <c r="Q51" s="60"/>
      <c r="R51" s="60"/>
      <c r="S51" s="60"/>
      <c r="T51" s="60"/>
      <c r="U51" s="60"/>
      <c r="V51" s="60"/>
      <c r="W51" s="60"/>
      <c r="X51" s="60"/>
      <c r="Y51" s="60"/>
      <c r="Z51" s="60"/>
      <c r="AA51" s="60"/>
      <c r="AB51" s="60"/>
      <c r="AC51" s="60"/>
      <c r="AL51" s="59"/>
      <c r="AM51" s="323"/>
      <c r="AN51" s="323"/>
      <c r="AO51" s="4"/>
      <c r="AP51" s="4"/>
      <c r="AX51" s="224"/>
      <c r="AY51" s="224"/>
      <c r="AZ51" s="224"/>
      <c r="BA51" s="224"/>
      <c r="BB51" s="224"/>
      <c r="BC51" s="224"/>
      <c r="BD51" s="178"/>
      <c r="BE51" s="178"/>
    </row>
    <row r="52" spans="2:65" s="33" customFormat="1" ht="6" customHeight="1" x14ac:dyDescent="0.15">
      <c r="L52" s="56"/>
      <c r="M52" s="60"/>
      <c r="N52" s="60"/>
      <c r="O52" s="60"/>
      <c r="P52" s="60"/>
      <c r="Q52" s="60"/>
      <c r="R52" s="60"/>
      <c r="S52" s="60"/>
      <c r="T52" s="60"/>
      <c r="U52" s="60"/>
      <c r="V52" s="60"/>
      <c r="W52" s="60"/>
      <c r="X52" s="60"/>
      <c r="Y52" s="60"/>
      <c r="Z52" s="60"/>
      <c r="AA52" s="60"/>
      <c r="AB52" s="60"/>
      <c r="AC52" s="60"/>
      <c r="AL52" s="59"/>
      <c r="AM52" s="59"/>
      <c r="AX52" s="224"/>
      <c r="AY52" s="224"/>
      <c r="AZ52" s="224"/>
      <c r="BA52" s="224"/>
      <c r="BB52" s="224"/>
      <c r="BC52" s="224"/>
      <c r="BD52" s="178"/>
      <c r="BE52" s="178"/>
    </row>
    <row r="53" spans="2:65" s="33" customFormat="1" ht="12.75" customHeight="1" x14ac:dyDescent="0.15">
      <c r="B53" s="512" t="s">
        <v>2</v>
      </c>
      <c r="C53" s="513"/>
      <c r="D53" s="513"/>
      <c r="E53" s="513"/>
      <c r="F53" s="513"/>
      <c r="G53" s="513"/>
      <c r="H53" s="513"/>
      <c r="I53" s="513"/>
      <c r="J53" s="515" t="s">
        <v>10</v>
      </c>
      <c r="K53" s="515"/>
      <c r="L53" s="62" t="s">
        <v>3</v>
      </c>
      <c r="M53" s="515" t="s">
        <v>11</v>
      </c>
      <c r="N53" s="515"/>
      <c r="O53" s="516" t="s">
        <v>12</v>
      </c>
      <c r="P53" s="515"/>
      <c r="Q53" s="515"/>
      <c r="R53" s="515"/>
      <c r="S53" s="515"/>
      <c r="T53" s="515"/>
      <c r="U53" s="515" t="s">
        <v>13</v>
      </c>
      <c r="V53" s="515"/>
      <c r="W53" s="515"/>
      <c r="X53" s="56"/>
      <c r="Y53" s="56"/>
      <c r="Z53" s="56"/>
      <c r="AA53" s="56"/>
      <c r="AB53" s="56"/>
      <c r="AC53" s="56"/>
      <c r="AD53" s="34"/>
      <c r="AE53" s="34"/>
      <c r="AF53" s="34"/>
      <c r="AG53" s="34"/>
      <c r="AH53" s="34"/>
      <c r="AI53" s="34"/>
      <c r="AJ53" s="34"/>
      <c r="AK53" s="56"/>
      <c r="AL53" s="517">
        <f>$AL$9</f>
        <v>0</v>
      </c>
      <c r="AM53" s="518"/>
      <c r="AN53" s="526" t="s">
        <v>4</v>
      </c>
      <c r="AO53" s="526"/>
      <c r="AP53" s="518">
        <v>2</v>
      </c>
      <c r="AQ53" s="518"/>
      <c r="AR53" s="526" t="s">
        <v>5</v>
      </c>
      <c r="AS53" s="527"/>
      <c r="AT53" s="56"/>
      <c r="AU53" s="56"/>
      <c r="AX53" s="224"/>
      <c r="AY53" s="224"/>
      <c r="AZ53" s="224"/>
      <c r="BA53" s="224"/>
      <c r="BB53" s="224"/>
      <c r="BC53" s="224"/>
      <c r="BD53" s="178"/>
      <c r="BE53" s="178"/>
    </row>
    <row r="54" spans="2:65" s="33" customFormat="1" ht="13.5" customHeight="1" x14ac:dyDescent="0.15">
      <c r="B54" s="513"/>
      <c r="C54" s="513"/>
      <c r="D54" s="513"/>
      <c r="E54" s="513"/>
      <c r="F54" s="513"/>
      <c r="G54" s="513"/>
      <c r="H54" s="513"/>
      <c r="I54" s="513"/>
      <c r="J54" s="532" t="str">
        <f>$J$10</f>
        <v>1</v>
      </c>
      <c r="K54" s="470" t="str">
        <f>$K$10</f>
        <v>3</v>
      </c>
      <c r="L54" s="534" t="str">
        <f>$L$10</f>
        <v>1</v>
      </c>
      <c r="M54" s="473" t="str">
        <f>$M$10</f>
        <v>0</v>
      </c>
      <c r="N54" s="470" t="str">
        <f>$N$10</f>
        <v>8</v>
      </c>
      <c r="O54" s="473" t="str">
        <f>$O$10</f>
        <v>9</v>
      </c>
      <c r="P54" s="467" t="str">
        <f>$P$10</f>
        <v>5</v>
      </c>
      <c r="Q54" s="467" t="str">
        <f>$Q$10</f>
        <v>1</v>
      </c>
      <c r="R54" s="467" t="str">
        <f>$R$10</f>
        <v>2</v>
      </c>
      <c r="S54" s="467" t="str">
        <f>$S$10</f>
        <v>2</v>
      </c>
      <c r="T54" s="470" t="str">
        <f>$T$10</f>
        <v>5</v>
      </c>
      <c r="U54" s="473">
        <f>$U$10</f>
        <v>0</v>
      </c>
      <c r="V54" s="467">
        <f>$V$10</f>
        <v>0</v>
      </c>
      <c r="W54" s="470">
        <f>$W$10</f>
        <v>0</v>
      </c>
      <c r="X54" s="56"/>
      <c r="Y54" s="56"/>
      <c r="Z54" s="56"/>
      <c r="AA54" s="56"/>
      <c r="AB54" s="56"/>
      <c r="AC54" s="56"/>
      <c r="AD54" s="34"/>
      <c r="AE54" s="34"/>
      <c r="AF54" s="34"/>
      <c r="AG54" s="34"/>
      <c r="AH54" s="34"/>
      <c r="AI54" s="34"/>
      <c r="AJ54" s="34"/>
      <c r="AK54" s="56"/>
      <c r="AL54" s="519"/>
      <c r="AM54" s="520"/>
      <c r="AN54" s="528"/>
      <c r="AO54" s="528"/>
      <c r="AP54" s="520"/>
      <c r="AQ54" s="520"/>
      <c r="AR54" s="528"/>
      <c r="AS54" s="529"/>
      <c r="AT54" s="56"/>
      <c r="AU54" s="56"/>
      <c r="AX54" s="224"/>
      <c r="AY54" s="224"/>
      <c r="AZ54" s="224"/>
      <c r="BA54" s="224"/>
      <c r="BB54" s="224"/>
      <c r="BC54" s="224"/>
      <c r="BD54" s="178"/>
      <c r="BE54" s="178"/>
    </row>
    <row r="55" spans="2:65" s="33" customFormat="1" ht="9" customHeight="1" x14ac:dyDescent="0.15">
      <c r="B55" s="513"/>
      <c r="C55" s="513"/>
      <c r="D55" s="513"/>
      <c r="E55" s="513"/>
      <c r="F55" s="513"/>
      <c r="G55" s="513"/>
      <c r="H55" s="513"/>
      <c r="I55" s="513"/>
      <c r="J55" s="533"/>
      <c r="K55" s="471"/>
      <c r="L55" s="535"/>
      <c r="M55" s="474"/>
      <c r="N55" s="471"/>
      <c r="O55" s="474"/>
      <c r="P55" s="468"/>
      <c r="Q55" s="468"/>
      <c r="R55" s="468"/>
      <c r="S55" s="468"/>
      <c r="T55" s="471"/>
      <c r="U55" s="474"/>
      <c r="V55" s="468"/>
      <c r="W55" s="471"/>
      <c r="X55" s="56"/>
      <c r="Y55" s="56"/>
      <c r="Z55" s="56"/>
      <c r="AA55" s="56"/>
      <c r="AB55" s="56"/>
      <c r="AC55" s="56"/>
      <c r="AD55" s="34"/>
      <c r="AE55" s="34"/>
      <c r="AF55" s="34"/>
      <c r="AG55" s="34"/>
      <c r="AH55" s="34"/>
      <c r="AI55" s="34"/>
      <c r="AJ55" s="34"/>
      <c r="AK55" s="56"/>
      <c r="AL55" s="521"/>
      <c r="AM55" s="522"/>
      <c r="AN55" s="530"/>
      <c r="AO55" s="530"/>
      <c r="AP55" s="522"/>
      <c r="AQ55" s="522"/>
      <c r="AR55" s="530"/>
      <c r="AS55" s="531"/>
      <c r="AT55" s="56"/>
      <c r="AU55" s="56"/>
      <c r="AX55" s="224"/>
      <c r="AY55" s="224"/>
      <c r="AZ55" s="224"/>
      <c r="BA55" s="224"/>
      <c r="BB55" s="224"/>
      <c r="BC55" s="224"/>
      <c r="BD55" s="178"/>
      <c r="BE55" s="178"/>
    </row>
    <row r="56" spans="2:65" s="33" customFormat="1" ht="6" customHeight="1" x14ac:dyDescent="0.15">
      <c r="B56" s="514"/>
      <c r="C56" s="514"/>
      <c r="D56" s="514"/>
      <c r="E56" s="514"/>
      <c r="F56" s="514"/>
      <c r="G56" s="514"/>
      <c r="H56" s="514"/>
      <c r="I56" s="514"/>
      <c r="J56" s="533"/>
      <c r="K56" s="472"/>
      <c r="L56" s="536"/>
      <c r="M56" s="475"/>
      <c r="N56" s="472"/>
      <c r="O56" s="475"/>
      <c r="P56" s="469"/>
      <c r="Q56" s="469"/>
      <c r="R56" s="469"/>
      <c r="S56" s="469"/>
      <c r="T56" s="472"/>
      <c r="U56" s="475"/>
      <c r="V56" s="469"/>
      <c r="W56" s="472"/>
      <c r="X56" s="56"/>
      <c r="Y56" s="56"/>
      <c r="Z56" s="56"/>
      <c r="AA56" s="56"/>
      <c r="AB56" s="56"/>
      <c r="AC56" s="56"/>
      <c r="AD56" s="56"/>
      <c r="AE56" s="56"/>
      <c r="AF56" s="56"/>
      <c r="AG56" s="56"/>
      <c r="AH56" s="56"/>
      <c r="AI56" s="56"/>
      <c r="AJ56" s="56"/>
      <c r="AK56" s="56"/>
      <c r="AN56" s="1"/>
      <c r="AO56" s="1"/>
      <c r="AP56" s="1"/>
      <c r="AQ56" s="1"/>
      <c r="AR56" s="1"/>
      <c r="AS56" s="1"/>
      <c r="AT56" s="56"/>
      <c r="AU56" s="56"/>
      <c r="AX56" s="224"/>
      <c r="AY56" s="224"/>
      <c r="AZ56" s="224"/>
      <c r="BA56" s="224"/>
      <c r="BB56" s="224"/>
      <c r="BC56" s="224"/>
      <c r="BD56" s="178"/>
      <c r="BE56" s="178"/>
    </row>
    <row r="57" spans="2:65" s="33" customFormat="1" ht="15" customHeight="1" x14ac:dyDescent="0.15">
      <c r="B57" s="452" t="s">
        <v>51</v>
      </c>
      <c r="C57" s="453"/>
      <c r="D57" s="453"/>
      <c r="E57" s="453"/>
      <c r="F57" s="453"/>
      <c r="G57" s="453"/>
      <c r="H57" s="453"/>
      <c r="I57" s="454"/>
      <c r="J57" s="452" t="s">
        <v>6</v>
      </c>
      <c r="K57" s="453"/>
      <c r="L57" s="453"/>
      <c r="M57" s="453"/>
      <c r="N57" s="461"/>
      <c r="O57" s="464" t="s">
        <v>52</v>
      </c>
      <c r="P57" s="453"/>
      <c r="Q57" s="453"/>
      <c r="R57" s="453"/>
      <c r="S57" s="453"/>
      <c r="T57" s="453"/>
      <c r="U57" s="454"/>
      <c r="V57" s="63" t="s">
        <v>53</v>
      </c>
      <c r="W57" s="64"/>
      <c r="X57" s="64"/>
      <c r="Y57" s="476" t="s">
        <v>54</v>
      </c>
      <c r="Z57" s="476"/>
      <c r="AA57" s="476"/>
      <c r="AB57" s="476"/>
      <c r="AC57" s="476"/>
      <c r="AD57" s="476"/>
      <c r="AE57" s="476"/>
      <c r="AF57" s="476"/>
      <c r="AG57" s="476"/>
      <c r="AH57" s="476"/>
      <c r="AI57" s="64"/>
      <c r="AJ57" s="64"/>
      <c r="AK57" s="65"/>
      <c r="AL57" s="477" t="s">
        <v>213</v>
      </c>
      <c r="AM57" s="477"/>
      <c r="AN57" s="478" t="s">
        <v>33</v>
      </c>
      <c r="AO57" s="478"/>
      <c r="AP57" s="478"/>
      <c r="AQ57" s="478"/>
      <c r="AR57" s="478"/>
      <c r="AS57" s="479"/>
      <c r="AT57" s="56"/>
      <c r="AU57" s="56"/>
      <c r="AX57" s="224"/>
      <c r="AY57" s="224"/>
      <c r="AZ57" s="224"/>
      <c r="BA57" s="224"/>
      <c r="BB57" s="224"/>
      <c r="BC57" s="224"/>
      <c r="BD57" s="178"/>
      <c r="BE57" s="178"/>
    </row>
    <row r="58" spans="2:65" s="33" customFormat="1" ht="13.5" customHeight="1" x14ac:dyDescent="0.15">
      <c r="B58" s="455"/>
      <c r="C58" s="456"/>
      <c r="D58" s="456"/>
      <c r="E58" s="456"/>
      <c r="F58" s="456"/>
      <c r="G58" s="456"/>
      <c r="H58" s="456"/>
      <c r="I58" s="457"/>
      <c r="J58" s="455"/>
      <c r="K58" s="456"/>
      <c r="L58" s="456"/>
      <c r="M58" s="456"/>
      <c r="N58" s="462"/>
      <c r="O58" s="465"/>
      <c r="P58" s="456"/>
      <c r="Q58" s="456"/>
      <c r="R58" s="456"/>
      <c r="S58" s="456"/>
      <c r="T58" s="456"/>
      <c r="U58" s="457"/>
      <c r="V58" s="480" t="s">
        <v>7</v>
      </c>
      <c r="W58" s="573"/>
      <c r="X58" s="573"/>
      <c r="Y58" s="574"/>
      <c r="Z58" s="486" t="s">
        <v>16</v>
      </c>
      <c r="AA58" s="487"/>
      <c r="AB58" s="487"/>
      <c r="AC58" s="488"/>
      <c r="AD58" s="594" t="s">
        <v>17</v>
      </c>
      <c r="AE58" s="595"/>
      <c r="AF58" s="595"/>
      <c r="AG58" s="596"/>
      <c r="AH58" s="498" t="s">
        <v>83</v>
      </c>
      <c r="AI58" s="499"/>
      <c r="AJ58" s="499"/>
      <c r="AK58" s="500"/>
      <c r="AL58" s="504" t="s">
        <v>214</v>
      </c>
      <c r="AM58" s="504"/>
      <c r="AN58" s="506" t="s">
        <v>19</v>
      </c>
      <c r="AO58" s="507"/>
      <c r="AP58" s="507"/>
      <c r="AQ58" s="507"/>
      <c r="AR58" s="508"/>
      <c r="AS58" s="509"/>
      <c r="AT58" s="56"/>
      <c r="AU58" s="56"/>
      <c r="AX58" s="224"/>
      <c r="AY58" s="284" t="s">
        <v>240</v>
      </c>
      <c r="AZ58" s="284" t="s">
        <v>240</v>
      </c>
      <c r="BA58" s="284" t="s">
        <v>238</v>
      </c>
      <c r="BB58" s="647" t="s">
        <v>239</v>
      </c>
      <c r="BC58" s="648"/>
      <c r="BD58" s="178"/>
      <c r="BE58" s="178"/>
    </row>
    <row r="59" spans="2:65" s="33" customFormat="1" ht="13.5" customHeight="1" x14ac:dyDescent="0.15">
      <c r="B59" s="458"/>
      <c r="C59" s="459"/>
      <c r="D59" s="459"/>
      <c r="E59" s="459"/>
      <c r="F59" s="459"/>
      <c r="G59" s="459"/>
      <c r="H59" s="459"/>
      <c r="I59" s="460"/>
      <c r="J59" s="458"/>
      <c r="K59" s="459"/>
      <c r="L59" s="459"/>
      <c r="M59" s="459"/>
      <c r="N59" s="463"/>
      <c r="O59" s="466"/>
      <c r="P59" s="459"/>
      <c r="Q59" s="459"/>
      <c r="R59" s="459"/>
      <c r="S59" s="459"/>
      <c r="T59" s="459"/>
      <c r="U59" s="460"/>
      <c r="V59" s="575"/>
      <c r="W59" s="576"/>
      <c r="X59" s="576"/>
      <c r="Y59" s="577"/>
      <c r="Z59" s="489"/>
      <c r="AA59" s="490"/>
      <c r="AB59" s="490"/>
      <c r="AC59" s="491"/>
      <c r="AD59" s="597"/>
      <c r="AE59" s="598"/>
      <c r="AF59" s="598"/>
      <c r="AG59" s="599"/>
      <c r="AH59" s="501"/>
      <c r="AI59" s="502"/>
      <c r="AJ59" s="502"/>
      <c r="AK59" s="503"/>
      <c r="AL59" s="505"/>
      <c r="AM59" s="505"/>
      <c r="AN59" s="510"/>
      <c r="AO59" s="510"/>
      <c r="AP59" s="510"/>
      <c r="AQ59" s="510"/>
      <c r="AR59" s="510"/>
      <c r="AS59" s="511"/>
      <c r="AT59" s="56"/>
      <c r="AU59" s="56"/>
      <c r="AX59" s="224"/>
      <c r="AY59" s="285"/>
      <c r="AZ59" s="286" t="s">
        <v>234</v>
      </c>
      <c r="BA59" s="286" t="s">
        <v>237</v>
      </c>
      <c r="BB59" s="287" t="s">
        <v>235</v>
      </c>
      <c r="BC59" s="286" t="s">
        <v>234</v>
      </c>
      <c r="BD59" s="178"/>
      <c r="BE59" s="178"/>
      <c r="BL59" s="178" t="s">
        <v>248</v>
      </c>
      <c r="BM59" s="178" t="s">
        <v>148</v>
      </c>
    </row>
    <row r="60" spans="2:65" s="33" customFormat="1" ht="18" customHeight="1" x14ac:dyDescent="0.15">
      <c r="B60" s="412"/>
      <c r="C60" s="413"/>
      <c r="D60" s="413"/>
      <c r="E60" s="413"/>
      <c r="F60" s="413"/>
      <c r="G60" s="413"/>
      <c r="H60" s="413"/>
      <c r="I60" s="414"/>
      <c r="J60" s="412"/>
      <c r="K60" s="413"/>
      <c r="L60" s="413"/>
      <c r="M60" s="413"/>
      <c r="N60" s="418"/>
      <c r="O60" s="321"/>
      <c r="P60" s="330" t="s">
        <v>45</v>
      </c>
      <c r="Q60" s="319"/>
      <c r="R60" s="330" t="s">
        <v>46</v>
      </c>
      <c r="S60" s="138"/>
      <c r="T60" s="420" t="s">
        <v>20</v>
      </c>
      <c r="U60" s="421"/>
      <c r="V60" s="422"/>
      <c r="W60" s="423"/>
      <c r="X60" s="423"/>
      <c r="Y60" s="74" t="s">
        <v>8</v>
      </c>
      <c r="Z60" s="131"/>
      <c r="AA60" s="132"/>
      <c r="AB60" s="132"/>
      <c r="AC60" s="133" t="s">
        <v>8</v>
      </c>
      <c r="AD60" s="131"/>
      <c r="AE60" s="132"/>
      <c r="AF60" s="132"/>
      <c r="AG60" s="134" t="s">
        <v>8</v>
      </c>
      <c r="AH60" s="407">
        <f>IF(V60="賃金で算定",V61+Z61-AD61,0)</f>
        <v>0</v>
      </c>
      <c r="AI60" s="408"/>
      <c r="AJ60" s="408"/>
      <c r="AK60" s="409"/>
      <c r="AL60" s="66"/>
      <c r="AM60" s="67"/>
      <c r="AN60" s="410"/>
      <c r="AO60" s="411"/>
      <c r="AP60" s="411"/>
      <c r="AQ60" s="411"/>
      <c r="AR60" s="411"/>
      <c r="AS60" s="134" t="s">
        <v>8</v>
      </c>
      <c r="AT60" s="56"/>
      <c r="AU60" s="56"/>
      <c r="AV60" s="53" t="str">
        <f>IF(OR(O60="",Q60=""),"", IF(O60&lt;20,DATE(O60+118,Q60,IF(S60="",1,S60)),DATE(O60+88,Q60,IF(S60="",1,S60))))</f>
        <v/>
      </c>
      <c r="AW60" s="55" t="str">
        <f>IF(AV60&lt;=設定シート!C$15,"昔",IF(AV60&lt;=設定シート!E$15,"上",IF(AV60&lt;=設定シート!G$15,"中","下")))</f>
        <v>下</v>
      </c>
      <c r="AX60" s="224">
        <f>IF(AV60&lt;=設定シート!$E$36,5,IF(AV60&lt;=設定シート!$I$36,7,IF(AV60&lt;=設定シート!$M$36,9,11)))</f>
        <v>11</v>
      </c>
      <c r="AY60" s="290"/>
      <c r="AZ60" s="288"/>
      <c r="BA60" s="292">
        <f>AN60</f>
        <v>0</v>
      </c>
      <c r="BB60" s="288"/>
      <c r="BC60" s="288"/>
      <c r="BD60" s="178"/>
      <c r="BE60" s="178"/>
      <c r="BL60" s="1"/>
      <c r="BM60" s="1"/>
    </row>
    <row r="61" spans="2:65" s="33" customFormat="1" ht="18" customHeight="1" x14ac:dyDescent="0.15">
      <c r="B61" s="415"/>
      <c r="C61" s="416"/>
      <c r="D61" s="416"/>
      <c r="E61" s="416"/>
      <c r="F61" s="416"/>
      <c r="G61" s="416"/>
      <c r="H61" s="416"/>
      <c r="I61" s="417"/>
      <c r="J61" s="415"/>
      <c r="K61" s="416"/>
      <c r="L61" s="416"/>
      <c r="M61" s="416"/>
      <c r="N61" s="419"/>
      <c r="O61" s="322"/>
      <c r="P61" s="331" t="s">
        <v>45</v>
      </c>
      <c r="Q61" s="320"/>
      <c r="R61" s="331" t="s">
        <v>46</v>
      </c>
      <c r="S61" s="141"/>
      <c r="T61" s="445" t="s">
        <v>21</v>
      </c>
      <c r="U61" s="446"/>
      <c r="V61" s="447"/>
      <c r="W61" s="448"/>
      <c r="X61" s="448"/>
      <c r="Y61" s="449"/>
      <c r="Z61" s="450"/>
      <c r="AA61" s="451"/>
      <c r="AB61" s="451"/>
      <c r="AC61" s="451"/>
      <c r="AD61" s="450"/>
      <c r="AE61" s="451"/>
      <c r="AF61" s="451"/>
      <c r="AG61" s="537"/>
      <c r="AH61" s="400">
        <f>IF(V60="賃金で算定",0,V61+Z61-AD61)</f>
        <v>0</v>
      </c>
      <c r="AI61" s="400"/>
      <c r="AJ61" s="400"/>
      <c r="AK61" s="401"/>
      <c r="AL61" s="405">
        <f>IF(V60="賃金で算定","賃金で算定",IF(OR(V61=0,$F78="",AV60=""),0,IF(AW60="昔",VLOOKUP($F78,労務比率,AX60,FALSE),IF(AW60="上",VLOOKUP($F78,労務比率,AX60,FALSE),IF(AW60="中",VLOOKUP($F78,労務比率,AX60,FALSE),VLOOKUP($F78,労務比率,AX60,FALSE))))))</f>
        <v>0</v>
      </c>
      <c r="AM61" s="406"/>
      <c r="AN61" s="402">
        <f>IF(V60="賃金で算定",0,INT(AH61*AL61/100))</f>
        <v>0</v>
      </c>
      <c r="AO61" s="403"/>
      <c r="AP61" s="403"/>
      <c r="AQ61" s="403"/>
      <c r="AR61" s="403"/>
      <c r="AS61" s="38"/>
      <c r="AT61" s="56"/>
      <c r="AU61" s="56"/>
      <c r="AV61" s="53"/>
      <c r="AW61" s="55"/>
      <c r="AX61" s="224"/>
      <c r="AY61" s="291">
        <f>AH61</f>
        <v>0</v>
      </c>
      <c r="AZ61" s="289">
        <f>IF(AV60&lt;=設定シート!C$85,AH61,IF(AND(AV60&gt;=設定シート!E$85,AV60&lt;=設定シート!G$85),AH61*105/108,AH61))</f>
        <v>0</v>
      </c>
      <c r="BA61" s="286"/>
      <c r="BB61" s="289">
        <f>IF($AL61="賃金で算定",0,INT(AY61*$AL61/100))</f>
        <v>0</v>
      </c>
      <c r="BC61" s="289">
        <f>IF(AY61=AZ61,BB61,AZ61*$AL61/100)</f>
        <v>0</v>
      </c>
      <c r="BD61" s="178"/>
      <c r="BE61" s="178"/>
      <c r="BL61" s="178">
        <f>IF(AY61=AZ61,0,1)</f>
        <v>0</v>
      </c>
      <c r="BM61" s="178" t="str">
        <f>IF(BL61=1,AL61,"")</f>
        <v/>
      </c>
    </row>
    <row r="62" spans="2:65" s="33" customFormat="1" ht="18" customHeight="1" x14ac:dyDescent="0.15">
      <c r="B62" s="412"/>
      <c r="C62" s="413"/>
      <c r="D62" s="413"/>
      <c r="E62" s="413"/>
      <c r="F62" s="413"/>
      <c r="G62" s="413"/>
      <c r="H62" s="413"/>
      <c r="I62" s="414"/>
      <c r="J62" s="412"/>
      <c r="K62" s="413"/>
      <c r="L62" s="413"/>
      <c r="M62" s="413"/>
      <c r="N62" s="418"/>
      <c r="O62" s="321"/>
      <c r="P62" s="330" t="s">
        <v>45</v>
      </c>
      <c r="Q62" s="319"/>
      <c r="R62" s="330" t="s">
        <v>46</v>
      </c>
      <c r="S62" s="138"/>
      <c r="T62" s="420" t="s">
        <v>47</v>
      </c>
      <c r="U62" s="421"/>
      <c r="V62" s="422"/>
      <c r="W62" s="423"/>
      <c r="X62" s="423"/>
      <c r="Y62" s="75"/>
      <c r="Z62" s="40"/>
      <c r="AA62" s="41"/>
      <c r="AB62" s="41"/>
      <c r="AC62" s="42"/>
      <c r="AD62" s="40"/>
      <c r="AE62" s="41"/>
      <c r="AF62" s="41"/>
      <c r="AG62" s="47"/>
      <c r="AH62" s="407">
        <f>IF(V62="賃金で算定",V63+Z63-AD63,0)</f>
        <v>0</v>
      </c>
      <c r="AI62" s="408"/>
      <c r="AJ62" s="408"/>
      <c r="AK62" s="409"/>
      <c r="AL62" s="66"/>
      <c r="AM62" s="67"/>
      <c r="AN62" s="410"/>
      <c r="AO62" s="411"/>
      <c r="AP62" s="411"/>
      <c r="AQ62" s="411"/>
      <c r="AR62" s="411"/>
      <c r="AS62" s="39"/>
      <c r="AT62" s="56"/>
      <c r="AU62" s="56"/>
      <c r="AV62" s="53" t="str">
        <f>IF(OR(O62="",Q62=""),"", IF(O62&lt;20,DATE(O62+118,Q62,IF(S62="",1,S62)),DATE(O62+88,Q62,IF(S62="",1,S62))))</f>
        <v/>
      </c>
      <c r="AW62" s="55" t="str">
        <f>IF(AV62&lt;=設定シート!C$15,"昔",IF(AV62&lt;=設定シート!E$15,"上",IF(AV62&lt;=設定シート!G$15,"中","下")))</f>
        <v>下</v>
      </c>
      <c r="AX62" s="224">
        <f>IF(AV62&lt;=設定シート!$E$36,5,IF(AV62&lt;=設定シート!$I$36,7,IF(AV62&lt;=設定シート!$M$36,9,11)))</f>
        <v>11</v>
      </c>
      <c r="AY62" s="290"/>
      <c r="AZ62" s="288"/>
      <c r="BA62" s="292">
        <f t="shared" ref="BA62" si="10">AN62</f>
        <v>0</v>
      </c>
      <c r="BB62" s="288"/>
      <c r="BC62" s="288"/>
      <c r="BD62" s="178"/>
      <c r="BE62" s="178"/>
      <c r="BL62" s="178"/>
      <c r="BM62" s="178"/>
    </row>
    <row r="63" spans="2:65" s="33" customFormat="1" ht="18" customHeight="1" x14ac:dyDescent="0.15">
      <c r="B63" s="415"/>
      <c r="C63" s="416"/>
      <c r="D63" s="416"/>
      <c r="E63" s="416"/>
      <c r="F63" s="416"/>
      <c r="G63" s="416"/>
      <c r="H63" s="416"/>
      <c r="I63" s="417"/>
      <c r="J63" s="415"/>
      <c r="K63" s="416"/>
      <c r="L63" s="416"/>
      <c r="M63" s="416"/>
      <c r="N63" s="419"/>
      <c r="O63" s="322"/>
      <c r="P63" s="331" t="s">
        <v>45</v>
      </c>
      <c r="Q63" s="320"/>
      <c r="R63" s="331" t="s">
        <v>46</v>
      </c>
      <c r="S63" s="141"/>
      <c r="T63" s="445" t="s">
        <v>48</v>
      </c>
      <c r="U63" s="446"/>
      <c r="V63" s="447"/>
      <c r="W63" s="448"/>
      <c r="X63" s="448"/>
      <c r="Y63" s="449"/>
      <c r="Z63" s="450"/>
      <c r="AA63" s="451"/>
      <c r="AB63" s="451"/>
      <c r="AC63" s="451"/>
      <c r="AD63" s="450"/>
      <c r="AE63" s="451"/>
      <c r="AF63" s="451"/>
      <c r="AG63" s="537"/>
      <c r="AH63" s="400">
        <f>IF(V62="賃金で算定",0,V63+Z63-AD63)</f>
        <v>0</v>
      </c>
      <c r="AI63" s="400"/>
      <c r="AJ63" s="400"/>
      <c r="AK63" s="401"/>
      <c r="AL63" s="405">
        <f>IF(V62="賃金で算定","賃金で算定",IF(OR(V63=0,$F78="",AV62=""),0,IF(AW62="昔",VLOOKUP($F78,労務比率,AX62,FALSE),IF(AW62="上",VLOOKUP($F78,労務比率,AX62,FALSE),IF(AW62="中",VLOOKUP($F78,労務比率,AX62,FALSE),VLOOKUP($F78,労務比率,AX62,FALSE))))))</f>
        <v>0</v>
      </c>
      <c r="AM63" s="406"/>
      <c r="AN63" s="402">
        <f>IF(V62="賃金で算定",0,INT(AH63*AL63/100))</f>
        <v>0</v>
      </c>
      <c r="AO63" s="403"/>
      <c r="AP63" s="403"/>
      <c r="AQ63" s="403"/>
      <c r="AR63" s="403"/>
      <c r="AS63" s="38"/>
      <c r="AT63" s="56"/>
      <c r="AU63" s="56"/>
      <c r="AV63" s="53"/>
      <c r="AW63" s="55"/>
      <c r="AX63" s="224"/>
      <c r="AY63" s="291">
        <f t="shared" ref="AY63" si="11">AH63</f>
        <v>0</v>
      </c>
      <c r="AZ63" s="289">
        <f>IF(AV62&lt;=設定シート!C$85,AH63,IF(AND(AV62&gt;=設定シート!E$85,AV62&lt;=設定シート!G$85),AH63*105/108,AH63))</f>
        <v>0</v>
      </c>
      <c r="BA63" s="286"/>
      <c r="BB63" s="289">
        <f t="shared" ref="BB63" si="12">IF($AL63="賃金で算定",0,INT(AY63*$AL63/100))</f>
        <v>0</v>
      </c>
      <c r="BC63" s="289">
        <f>IF(AY63=AZ63,BB63,AZ63*$AL63/100)</f>
        <v>0</v>
      </c>
      <c r="BD63" s="178"/>
      <c r="BE63" s="178"/>
      <c r="BL63" s="178">
        <f>IF(AY63=AZ63,0,1)</f>
        <v>0</v>
      </c>
      <c r="BM63" s="178" t="str">
        <f>IF(BL63=1,AL63,"")</f>
        <v/>
      </c>
    </row>
    <row r="64" spans="2:65" s="33" customFormat="1" ht="18" customHeight="1" x14ac:dyDescent="0.15">
      <c r="B64" s="412"/>
      <c r="C64" s="413"/>
      <c r="D64" s="413"/>
      <c r="E64" s="413"/>
      <c r="F64" s="413"/>
      <c r="G64" s="413"/>
      <c r="H64" s="413"/>
      <c r="I64" s="414"/>
      <c r="J64" s="412"/>
      <c r="K64" s="413"/>
      <c r="L64" s="413"/>
      <c r="M64" s="413"/>
      <c r="N64" s="418"/>
      <c r="O64" s="321"/>
      <c r="P64" s="330" t="s">
        <v>45</v>
      </c>
      <c r="Q64" s="319"/>
      <c r="R64" s="330" t="s">
        <v>46</v>
      </c>
      <c r="S64" s="138"/>
      <c r="T64" s="420" t="s">
        <v>47</v>
      </c>
      <c r="U64" s="421"/>
      <c r="V64" s="422"/>
      <c r="W64" s="423"/>
      <c r="X64" s="423"/>
      <c r="Y64" s="75"/>
      <c r="Z64" s="40"/>
      <c r="AA64" s="41"/>
      <c r="AB64" s="41"/>
      <c r="AC64" s="42"/>
      <c r="AD64" s="40"/>
      <c r="AE64" s="41"/>
      <c r="AF64" s="41"/>
      <c r="AG64" s="47"/>
      <c r="AH64" s="407">
        <f>IF(V64="賃金で算定",V65+Z65-AD65,0)</f>
        <v>0</v>
      </c>
      <c r="AI64" s="408"/>
      <c r="AJ64" s="408"/>
      <c r="AK64" s="409"/>
      <c r="AL64" s="66"/>
      <c r="AM64" s="67"/>
      <c r="AN64" s="410"/>
      <c r="AO64" s="411"/>
      <c r="AP64" s="411"/>
      <c r="AQ64" s="411"/>
      <c r="AR64" s="411"/>
      <c r="AS64" s="39"/>
      <c r="AT64" s="56"/>
      <c r="AU64" s="56"/>
      <c r="AV64" s="53" t="str">
        <f>IF(OR(O64="",Q64=""),"", IF(O64&lt;20,DATE(O64+118,Q64,IF(S64="",1,S64)),DATE(O64+88,Q64,IF(S64="",1,S64))))</f>
        <v/>
      </c>
      <c r="AW64" s="55" t="str">
        <f>IF(AV64&lt;=設定シート!C$15,"昔",IF(AV64&lt;=設定シート!E$15,"上",IF(AV64&lt;=設定シート!G$15,"中","下")))</f>
        <v>下</v>
      </c>
      <c r="AX64" s="224">
        <f>IF(AV64&lt;=設定シート!$E$36,5,IF(AV64&lt;=設定シート!$I$36,7,IF(AV64&lt;=設定シート!$M$36,9,11)))</f>
        <v>11</v>
      </c>
      <c r="AY64" s="290"/>
      <c r="AZ64" s="288"/>
      <c r="BA64" s="292">
        <f t="shared" ref="BA64" si="13">AN64</f>
        <v>0</v>
      </c>
      <c r="BB64" s="288"/>
      <c r="BC64" s="288"/>
      <c r="BD64" s="178"/>
      <c r="BE64" s="178"/>
      <c r="BL64" s="1"/>
      <c r="BM64" s="1"/>
    </row>
    <row r="65" spans="2:65" s="33" customFormat="1" ht="18" customHeight="1" x14ac:dyDescent="0.15">
      <c r="B65" s="415"/>
      <c r="C65" s="416"/>
      <c r="D65" s="416"/>
      <c r="E65" s="416"/>
      <c r="F65" s="416"/>
      <c r="G65" s="416"/>
      <c r="H65" s="416"/>
      <c r="I65" s="417"/>
      <c r="J65" s="415"/>
      <c r="K65" s="416"/>
      <c r="L65" s="416"/>
      <c r="M65" s="416"/>
      <c r="N65" s="419"/>
      <c r="O65" s="322"/>
      <c r="P65" s="331" t="s">
        <v>45</v>
      </c>
      <c r="Q65" s="320"/>
      <c r="R65" s="331" t="s">
        <v>46</v>
      </c>
      <c r="S65" s="141"/>
      <c r="T65" s="445" t="s">
        <v>48</v>
      </c>
      <c r="U65" s="446"/>
      <c r="V65" s="447"/>
      <c r="W65" s="448"/>
      <c r="X65" s="448"/>
      <c r="Y65" s="449"/>
      <c r="Z65" s="447"/>
      <c r="AA65" s="448"/>
      <c r="AB65" s="448"/>
      <c r="AC65" s="448"/>
      <c r="AD65" s="447"/>
      <c r="AE65" s="448"/>
      <c r="AF65" s="448"/>
      <c r="AG65" s="449"/>
      <c r="AH65" s="400">
        <f>IF(V64="賃金で算定",0,V65+Z65-AD65)</f>
        <v>0</v>
      </c>
      <c r="AI65" s="400"/>
      <c r="AJ65" s="400"/>
      <c r="AK65" s="401"/>
      <c r="AL65" s="405">
        <f>IF(V64="賃金で算定","賃金で算定",IF(OR(V65=0,$F78="",AV64=""),0,IF(AW64="昔",VLOOKUP($F78,労務比率,AX64,FALSE),IF(AW64="上",VLOOKUP($F78,労務比率,AX64,FALSE),IF(AW64="中",VLOOKUP($F78,労務比率,AX64,FALSE),VLOOKUP($F78,労務比率,AX64,FALSE))))))</f>
        <v>0</v>
      </c>
      <c r="AM65" s="406"/>
      <c r="AN65" s="402">
        <f>IF(V64="賃金で算定",0,INT(AH65*AL65/100))</f>
        <v>0</v>
      </c>
      <c r="AO65" s="403"/>
      <c r="AP65" s="403"/>
      <c r="AQ65" s="403"/>
      <c r="AR65" s="403"/>
      <c r="AS65" s="38"/>
      <c r="AT65" s="56"/>
      <c r="AU65" s="56"/>
      <c r="AV65" s="53"/>
      <c r="AW65" s="55"/>
      <c r="AX65" s="224"/>
      <c r="AY65" s="291">
        <f t="shared" ref="AY65" si="14">AH65</f>
        <v>0</v>
      </c>
      <c r="AZ65" s="289">
        <f>IF(AV64&lt;=設定シート!C$85,AH65,IF(AND(AV64&gt;=設定シート!E$85,AV64&lt;=設定シート!G$85),AH65*105/108,AH65))</f>
        <v>0</v>
      </c>
      <c r="BA65" s="286"/>
      <c r="BB65" s="289">
        <f t="shared" ref="BB65" si="15">IF($AL65="賃金で算定",0,INT(AY65*$AL65/100))</f>
        <v>0</v>
      </c>
      <c r="BC65" s="289">
        <f>IF(AY65=AZ65,BB65,AZ65*$AL65/100)</f>
        <v>0</v>
      </c>
      <c r="BD65" s="178"/>
      <c r="BE65" s="178"/>
      <c r="BL65" s="178">
        <f>IF(AY65=AZ65,0,1)</f>
        <v>0</v>
      </c>
      <c r="BM65" s="178" t="str">
        <f>IF(BL65=1,AL65,"")</f>
        <v/>
      </c>
    </row>
    <row r="66" spans="2:65" s="33" customFormat="1" ht="18" customHeight="1" x14ac:dyDescent="0.15">
      <c r="B66" s="412"/>
      <c r="C66" s="413"/>
      <c r="D66" s="413"/>
      <c r="E66" s="413"/>
      <c r="F66" s="413"/>
      <c r="G66" s="413"/>
      <c r="H66" s="413"/>
      <c r="I66" s="414"/>
      <c r="J66" s="412"/>
      <c r="K66" s="413"/>
      <c r="L66" s="413"/>
      <c r="M66" s="413"/>
      <c r="N66" s="418"/>
      <c r="O66" s="321"/>
      <c r="P66" s="330" t="s">
        <v>45</v>
      </c>
      <c r="Q66" s="319"/>
      <c r="R66" s="330" t="s">
        <v>46</v>
      </c>
      <c r="S66" s="138"/>
      <c r="T66" s="420" t="s">
        <v>20</v>
      </c>
      <c r="U66" s="421"/>
      <c r="V66" s="422"/>
      <c r="W66" s="423"/>
      <c r="X66" s="423"/>
      <c r="Y66" s="76"/>
      <c r="Z66" s="36"/>
      <c r="AA66" s="37"/>
      <c r="AB66" s="37"/>
      <c r="AC66" s="48"/>
      <c r="AD66" s="36"/>
      <c r="AE66" s="37"/>
      <c r="AF66" s="37"/>
      <c r="AG66" s="49"/>
      <c r="AH66" s="407">
        <f>IF(V66="賃金で算定",V67+Z67-AD67,0)</f>
        <v>0</v>
      </c>
      <c r="AI66" s="408"/>
      <c r="AJ66" s="408"/>
      <c r="AK66" s="409"/>
      <c r="AL66" s="66"/>
      <c r="AM66" s="67"/>
      <c r="AN66" s="410"/>
      <c r="AO66" s="411"/>
      <c r="AP66" s="411"/>
      <c r="AQ66" s="411"/>
      <c r="AR66" s="411"/>
      <c r="AS66" s="39"/>
      <c r="AT66" s="56"/>
      <c r="AU66" s="56"/>
      <c r="AV66" s="53" t="str">
        <f>IF(OR(O66="",Q66=""),"", IF(O66&lt;20,DATE(O66+118,Q66,IF(S66="",1,S66)),DATE(O66+88,Q66,IF(S66="",1,S66))))</f>
        <v/>
      </c>
      <c r="AW66" s="55" t="str">
        <f>IF(AV66&lt;=設定シート!C$15,"昔",IF(AV66&lt;=設定シート!E$15,"上",IF(AV66&lt;=設定シート!G$15,"中","下")))</f>
        <v>下</v>
      </c>
      <c r="AX66" s="224">
        <f>IF(AV66&lt;=設定シート!$E$36,5,IF(AV66&lt;=設定シート!$I$36,7,IF(AV66&lt;=設定シート!$M$36,9,11)))</f>
        <v>11</v>
      </c>
      <c r="AY66" s="290"/>
      <c r="AZ66" s="288"/>
      <c r="BA66" s="292">
        <f t="shared" ref="BA66" si="16">AN66</f>
        <v>0</v>
      </c>
      <c r="BB66" s="288"/>
      <c r="BC66" s="288"/>
      <c r="BD66" s="178"/>
      <c r="BE66" s="178"/>
      <c r="BL66" s="1"/>
      <c r="BM66" s="1"/>
    </row>
    <row r="67" spans="2:65" s="33" customFormat="1" ht="18" customHeight="1" x14ac:dyDescent="0.15">
      <c r="B67" s="415"/>
      <c r="C67" s="416"/>
      <c r="D67" s="416"/>
      <c r="E67" s="416"/>
      <c r="F67" s="416"/>
      <c r="G67" s="416"/>
      <c r="H67" s="416"/>
      <c r="I67" s="417"/>
      <c r="J67" s="415"/>
      <c r="K67" s="416"/>
      <c r="L67" s="416"/>
      <c r="M67" s="416"/>
      <c r="N67" s="419"/>
      <c r="O67" s="322"/>
      <c r="P67" s="331" t="s">
        <v>45</v>
      </c>
      <c r="Q67" s="320"/>
      <c r="R67" s="331" t="s">
        <v>46</v>
      </c>
      <c r="S67" s="141"/>
      <c r="T67" s="445" t="s">
        <v>21</v>
      </c>
      <c r="U67" s="446"/>
      <c r="V67" s="447"/>
      <c r="W67" s="448"/>
      <c r="X67" s="448"/>
      <c r="Y67" s="449"/>
      <c r="Z67" s="450"/>
      <c r="AA67" s="451"/>
      <c r="AB67" s="451"/>
      <c r="AC67" s="451"/>
      <c r="AD67" s="450"/>
      <c r="AE67" s="451"/>
      <c r="AF67" s="451"/>
      <c r="AG67" s="537"/>
      <c r="AH67" s="400">
        <f>IF(V66="賃金で算定",0,V67+Z67-AD67)</f>
        <v>0</v>
      </c>
      <c r="AI67" s="400"/>
      <c r="AJ67" s="400"/>
      <c r="AK67" s="401"/>
      <c r="AL67" s="405">
        <f>IF(V66="賃金で算定","賃金で算定",IF(OR(V67=0,$F78="",AV66=""),0,IF(AW66="昔",VLOOKUP($F78,労務比率,AX66,FALSE),IF(AW66="上",VLOOKUP($F78,労務比率,AX66,FALSE),IF(AW66="中",VLOOKUP($F78,労務比率,AX66,FALSE),VLOOKUP($F78,労務比率,AX66,FALSE))))))</f>
        <v>0</v>
      </c>
      <c r="AM67" s="406"/>
      <c r="AN67" s="402">
        <f>IF(V66="賃金で算定",0,INT(AH67*AL67/100))</f>
        <v>0</v>
      </c>
      <c r="AO67" s="403"/>
      <c r="AP67" s="403"/>
      <c r="AQ67" s="403"/>
      <c r="AR67" s="403"/>
      <c r="AS67" s="38"/>
      <c r="AT67" s="56"/>
      <c r="AU67" s="56"/>
      <c r="AV67" s="53"/>
      <c r="AW67" s="55"/>
      <c r="AX67" s="224"/>
      <c r="AY67" s="291">
        <f t="shared" ref="AY67" si="17">AH67</f>
        <v>0</v>
      </c>
      <c r="AZ67" s="289">
        <f>IF(AV66&lt;=設定シート!C$85,AH67,IF(AND(AV66&gt;=設定シート!E$85,AV66&lt;=設定シート!G$85),AH67*105/108,AH67))</f>
        <v>0</v>
      </c>
      <c r="BA67" s="286"/>
      <c r="BB67" s="289">
        <f t="shared" ref="BB67" si="18">IF($AL67="賃金で算定",0,INT(AY67*$AL67/100))</f>
        <v>0</v>
      </c>
      <c r="BC67" s="289">
        <f>IF(AY67=AZ67,BB67,AZ67*$AL67/100)</f>
        <v>0</v>
      </c>
      <c r="BD67" s="178"/>
      <c r="BE67" s="178"/>
      <c r="BL67" s="178">
        <f>IF(AY67=AZ67,0,1)</f>
        <v>0</v>
      </c>
      <c r="BM67" s="178" t="str">
        <f>IF(BL67=1,AL67,"")</f>
        <v/>
      </c>
    </row>
    <row r="68" spans="2:65" s="33" customFormat="1" ht="18" customHeight="1" x14ac:dyDescent="0.15">
      <c r="B68" s="412"/>
      <c r="C68" s="413"/>
      <c r="D68" s="413"/>
      <c r="E68" s="413"/>
      <c r="F68" s="413"/>
      <c r="G68" s="413"/>
      <c r="H68" s="413"/>
      <c r="I68" s="414"/>
      <c r="J68" s="412"/>
      <c r="K68" s="413"/>
      <c r="L68" s="413"/>
      <c r="M68" s="413"/>
      <c r="N68" s="418"/>
      <c r="O68" s="321"/>
      <c r="P68" s="330" t="s">
        <v>45</v>
      </c>
      <c r="Q68" s="319"/>
      <c r="R68" s="330" t="s">
        <v>46</v>
      </c>
      <c r="S68" s="138"/>
      <c r="T68" s="420" t="s">
        <v>47</v>
      </c>
      <c r="U68" s="421"/>
      <c r="V68" s="422"/>
      <c r="W68" s="423"/>
      <c r="X68" s="423"/>
      <c r="Y68" s="75"/>
      <c r="Z68" s="40"/>
      <c r="AA68" s="41"/>
      <c r="AB68" s="41"/>
      <c r="AC68" s="42"/>
      <c r="AD68" s="40"/>
      <c r="AE68" s="41"/>
      <c r="AF68" s="41"/>
      <c r="AG68" s="47"/>
      <c r="AH68" s="407">
        <f>IF(V68="賃金で算定",V69+Z69-AD69,0)</f>
        <v>0</v>
      </c>
      <c r="AI68" s="408"/>
      <c r="AJ68" s="408"/>
      <c r="AK68" s="409"/>
      <c r="AL68" s="66"/>
      <c r="AM68" s="67"/>
      <c r="AN68" s="410"/>
      <c r="AO68" s="411"/>
      <c r="AP68" s="411"/>
      <c r="AQ68" s="411"/>
      <c r="AR68" s="411"/>
      <c r="AS68" s="39"/>
      <c r="AT68" s="56"/>
      <c r="AU68" s="56"/>
      <c r="AV68" s="53" t="str">
        <f>IF(OR(O68="",Q68=""),"", IF(O68&lt;20,DATE(O68+118,Q68,IF(S68="",1,S68)),DATE(O68+88,Q68,IF(S68="",1,S68))))</f>
        <v/>
      </c>
      <c r="AW68" s="55" t="str">
        <f>IF(AV68&lt;=設定シート!C$15,"昔",IF(AV68&lt;=設定シート!E$15,"上",IF(AV68&lt;=設定シート!G$15,"中","下")))</f>
        <v>下</v>
      </c>
      <c r="AX68" s="224">
        <f>IF(AV68&lt;=設定シート!$E$36,5,IF(AV68&lt;=設定シート!$I$36,7,IF(AV68&lt;=設定シート!$M$36,9,11)))</f>
        <v>11</v>
      </c>
      <c r="AY68" s="290"/>
      <c r="AZ68" s="288"/>
      <c r="BA68" s="292">
        <f t="shared" ref="BA68" si="19">AN68</f>
        <v>0</v>
      </c>
      <c r="BB68" s="288"/>
      <c r="BC68" s="288"/>
      <c r="BD68" s="178"/>
      <c r="BE68" s="178"/>
      <c r="BL68" s="1"/>
      <c r="BM68" s="1"/>
    </row>
    <row r="69" spans="2:65" s="33" customFormat="1" ht="18" customHeight="1" x14ac:dyDescent="0.15">
      <c r="B69" s="415"/>
      <c r="C69" s="416"/>
      <c r="D69" s="416"/>
      <c r="E69" s="416"/>
      <c r="F69" s="416"/>
      <c r="G69" s="416"/>
      <c r="H69" s="416"/>
      <c r="I69" s="417"/>
      <c r="J69" s="415"/>
      <c r="K69" s="416"/>
      <c r="L69" s="416"/>
      <c r="M69" s="416"/>
      <c r="N69" s="419"/>
      <c r="O69" s="322"/>
      <c r="P69" s="331" t="s">
        <v>45</v>
      </c>
      <c r="Q69" s="320"/>
      <c r="R69" s="331" t="s">
        <v>46</v>
      </c>
      <c r="S69" s="141"/>
      <c r="T69" s="445" t="s">
        <v>48</v>
      </c>
      <c r="U69" s="446"/>
      <c r="V69" s="447"/>
      <c r="W69" s="448"/>
      <c r="X69" s="448"/>
      <c r="Y69" s="449"/>
      <c r="Z69" s="447"/>
      <c r="AA69" s="448"/>
      <c r="AB69" s="448"/>
      <c r="AC69" s="448"/>
      <c r="AD69" s="450"/>
      <c r="AE69" s="451"/>
      <c r="AF69" s="451"/>
      <c r="AG69" s="537"/>
      <c r="AH69" s="400">
        <f>IF(V68="賃金で算定",0,V69+Z69-AD69)</f>
        <v>0</v>
      </c>
      <c r="AI69" s="400"/>
      <c r="AJ69" s="400"/>
      <c r="AK69" s="401"/>
      <c r="AL69" s="405">
        <f>IF(V68="賃金で算定","賃金で算定",IF(OR(V69=0,$F78="",AV68=""),0,IF(AW68="昔",VLOOKUP($F78,労務比率,AX68,FALSE),IF(AW68="上",VLOOKUP($F78,労務比率,AX68,FALSE),IF(AW68="中",VLOOKUP($F78,労務比率,AX68,FALSE),VLOOKUP($F78,労務比率,AX68,FALSE))))))</f>
        <v>0</v>
      </c>
      <c r="AM69" s="406"/>
      <c r="AN69" s="402">
        <f>IF(V68="賃金で算定",0,INT(AH69*AL69/100))</f>
        <v>0</v>
      </c>
      <c r="AO69" s="403"/>
      <c r="AP69" s="403"/>
      <c r="AQ69" s="403"/>
      <c r="AR69" s="403"/>
      <c r="AS69" s="38"/>
      <c r="AT69" s="56"/>
      <c r="AU69" s="56"/>
      <c r="AV69" s="53"/>
      <c r="AW69" s="55"/>
      <c r="AX69" s="224"/>
      <c r="AY69" s="291">
        <f t="shared" ref="AY69" si="20">AH69</f>
        <v>0</v>
      </c>
      <c r="AZ69" s="289">
        <f>IF(AV68&lt;=設定シート!C$85,AH69,IF(AND(AV68&gt;=設定シート!E$85,AV68&lt;=設定シート!G$85),AH69*105/108,AH69))</f>
        <v>0</v>
      </c>
      <c r="BA69" s="286"/>
      <c r="BB69" s="289">
        <f t="shared" ref="BB69" si="21">IF($AL69="賃金で算定",0,INT(AY69*$AL69/100))</f>
        <v>0</v>
      </c>
      <c r="BC69" s="289">
        <f>IF(AY69=AZ69,BB69,AZ69*$AL69/100)</f>
        <v>0</v>
      </c>
      <c r="BD69" s="178"/>
      <c r="BE69" s="178"/>
      <c r="BL69" s="178">
        <f>IF(AY69=AZ69,0,1)</f>
        <v>0</v>
      </c>
      <c r="BM69" s="178" t="str">
        <f>IF(BL69=1,AL69,"")</f>
        <v/>
      </c>
    </row>
    <row r="70" spans="2:65" s="33" customFormat="1" ht="18" customHeight="1" x14ac:dyDescent="0.15">
      <c r="B70" s="412"/>
      <c r="C70" s="413"/>
      <c r="D70" s="413"/>
      <c r="E70" s="413"/>
      <c r="F70" s="413"/>
      <c r="G70" s="413"/>
      <c r="H70" s="413"/>
      <c r="I70" s="414"/>
      <c r="J70" s="412"/>
      <c r="K70" s="413"/>
      <c r="L70" s="413"/>
      <c r="M70" s="413"/>
      <c r="N70" s="418"/>
      <c r="O70" s="321"/>
      <c r="P70" s="330" t="s">
        <v>45</v>
      </c>
      <c r="Q70" s="319"/>
      <c r="R70" s="330" t="s">
        <v>46</v>
      </c>
      <c r="S70" s="138"/>
      <c r="T70" s="420" t="s">
        <v>47</v>
      </c>
      <c r="U70" s="421"/>
      <c r="V70" s="422"/>
      <c r="W70" s="423"/>
      <c r="X70" s="423"/>
      <c r="Y70" s="75"/>
      <c r="Z70" s="40"/>
      <c r="AA70" s="41"/>
      <c r="AB70" s="41"/>
      <c r="AC70" s="42"/>
      <c r="AD70" s="40"/>
      <c r="AE70" s="41"/>
      <c r="AF70" s="41"/>
      <c r="AG70" s="47"/>
      <c r="AH70" s="407">
        <f>IF(V70="賃金で算定",V71+Z71-AD71,0)</f>
        <v>0</v>
      </c>
      <c r="AI70" s="408"/>
      <c r="AJ70" s="408"/>
      <c r="AK70" s="409"/>
      <c r="AL70" s="66"/>
      <c r="AM70" s="67"/>
      <c r="AN70" s="410"/>
      <c r="AO70" s="411"/>
      <c r="AP70" s="411"/>
      <c r="AQ70" s="411"/>
      <c r="AR70" s="411"/>
      <c r="AS70" s="39"/>
      <c r="AT70" s="56"/>
      <c r="AU70" s="56"/>
      <c r="AV70" s="53" t="str">
        <f>IF(OR(O70="",Q70=""),"", IF(O70&lt;20,DATE(O70+118,Q70,IF(S70="",1,S70)),DATE(O70+88,Q70,IF(S70="",1,S70))))</f>
        <v/>
      </c>
      <c r="AW70" s="55" t="str">
        <f>IF(AV70&lt;=設定シート!C$15,"昔",IF(AV70&lt;=設定シート!E$15,"上",IF(AV70&lt;=設定シート!G$15,"中","下")))</f>
        <v>下</v>
      </c>
      <c r="AX70" s="224">
        <f>IF(AV70&lt;=設定シート!$E$36,5,IF(AV70&lt;=設定シート!$I$36,7,IF(AV70&lt;=設定シート!$M$36,9,11)))</f>
        <v>11</v>
      </c>
      <c r="AY70" s="290"/>
      <c r="AZ70" s="288"/>
      <c r="BA70" s="292">
        <f t="shared" ref="BA70" si="22">AN70</f>
        <v>0</v>
      </c>
      <c r="BB70" s="288"/>
      <c r="BC70" s="288"/>
      <c r="BD70" s="178"/>
      <c r="BE70" s="178"/>
      <c r="BL70" s="1"/>
      <c r="BM70" s="1"/>
    </row>
    <row r="71" spans="2:65" s="33" customFormat="1" ht="18" customHeight="1" x14ac:dyDescent="0.15">
      <c r="B71" s="415"/>
      <c r="C71" s="416"/>
      <c r="D71" s="416"/>
      <c r="E71" s="416"/>
      <c r="F71" s="416"/>
      <c r="G71" s="416"/>
      <c r="H71" s="416"/>
      <c r="I71" s="417"/>
      <c r="J71" s="415"/>
      <c r="K71" s="416"/>
      <c r="L71" s="416"/>
      <c r="M71" s="416"/>
      <c r="N71" s="419"/>
      <c r="O71" s="322"/>
      <c r="P71" s="331" t="s">
        <v>45</v>
      </c>
      <c r="Q71" s="320"/>
      <c r="R71" s="331" t="s">
        <v>46</v>
      </c>
      <c r="S71" s="141"/>
      <c r="T71" s="445" t="s">
        <v>48</v>
      </c>
      <c r="U71" s="446"/>
      <c r="V71" s="447"/>
      <c r="W71" s="448"/>
      <c r="X71" s="448"/>
      <c r="Y71" s="449"/>
      <c r="Z71" s="447"/>
      <c r="AA71" s="448"/>
      <c r="AB71" s="448"/>
      <c r="AC71" s="448"/>
      <c r="AD71" s="450"/>
      <c r="AE71" s="451"/>
      <c r="AF71" s="451"/>
      <c r="AG71" s="537"/>
      <c r="AH71" s="400">
        <f>IF(V70="賃金で算定",0,V71+Z71-AD71)</f>
        <v>0</v>
      </c>
      <c r="AI71" s="400"/>
      <c r="AJ71" s="400"/>
      <c r="AK71" s="401"/>
      <c r="AL71" s="405">
        <f>IF(V70="賃金で算定","賃金で算定",IF(OR(V71=0,$F78="",AV70=""),0,IF(AW70="昔",VLOOKUP($F78,労務比率,AX70,FALSE),IF(AW70="上",VLOOKUP($F78,労務比率,AX70,FALSE),IF(AW70="中",VLOOKUP($F78,労務比率,AX70,FALSE),VLOOKUP($F78,労務比率,AX70,FALSE))))))</f>
        <v>0</v>
      </c>
      <c r="AM71" s="406"/>
      <c r="AN71" s="402">
        <f>IF(V70="賃金で算定",0,INT(AH71*AL71/100))</f>
        <v>0</v>
      </c>
      <c r="AO71" s="403"/>
      <c r="AP71" s="403"/>
      <c r="AQ71" s="403"/>
      <c r="AR71" s="403"/>
      <c r="AS71" s="38"/>
      <c r="AT71" s="56"/>
      <c r="AU71" s="56"/>
      <c r="AV71" s="53"/>
      <c r="AW71" s="55"/>
      <c r="AX71" s="224"/>
      <c r="AY71" s="291">
        <f t="shared" ref="AY71" si="23">AH71</f>
        <v>0</v>
      </c>
      <c r="AZ71" s="289">
        <f>IF(AV70&lt;=設定シート!C$85,AH71,IF(AND(AV70&gt;=設定シート!E$85,AV70&lt;=設定シート!G$85),AH71*105/108,AH71))</f>
        <v>0</v>
      </c>
      <c r="BA71" s="286"/>
      <c r="BB71" s="289">
        <f t="shared" ref="BB71" si="24">IF($AL71="賃金で算定",0,INT(AY71*$AL71/100))</f>
        <v>0</v>
      </c>
      <c r="BC71" s="289">
        <f>IF(AY71=AZ71,BB71,AZ71*$AL71/100)</f>
        <v>0</v>
      </c>
      <c r="BD71" s="178"/>
      <c r="BE71" s="178"/>
      <c r="BL71" s="178">
        <f>IF(AY71=AZ71,0,1)</f>
        <v>0</v>
      </c>
      <c r="BM71" s="178" t="str">
        <f>IF(BL71=1,AL71,"")</f>
        <v/>
      </c>
    </row>
    <row r="72" spans="2:65" s="33" customFormat="1" ht="18" customHeight="1" x14ac:dyDescent="0.15">
      <c r="B72" s="412"/>
      <c r="C72" s="413"/>
      <c r="D72" s="413"/>
      <c r="E72" s="413"/>
      <c r="F72" s="413"/>
      <c r="G72" s="413"/>
      <c r="H72" s="413"/>
      <c r="I72" s="414"/>
      <c r="J72" s="412"/>
      <c r="K72" s="413"/>
      <c r="L72" s="413"/>
      <c r="M72" s="413"/>
      <c r="N72" s="418"/>
      <c r="O72" s="321"/>
      <c r="P72" s="330" t="s">
        <v>45</v>
      </c>
      <c r="Q72" s="319"/>
      <c r="R72" s="330" t="s">
        <v>46</v>
      </c>
      <c r="S72" s="138"/>
      <c r="T72" s="420" t="s">
        <v>20</v>
      </c>
      <c r="U72" s="421"/>
      <c r="V72" s="422"/>
      <c r="W72" s="423"/>
      <c r="X72" s="423"/>
      <c r="Y72" s="75"/>
      <c r="Z72" s="40"/>
      <c r="AA72" s="41"/>
      <c r="AB72" s="41"/>
      <c r="AC72" s="42"/>
      <c r="AD72" s="40"/>
      <c r="AE72" s="41"/>
      <c r="AF72" s="41"/>
      <c r="AG72" s="47"/>
      <c r="AH72" s="407">
        <f>IF(V72="賃金で算定",V73+Z73-AD73,0)</f>
        <v>0</v>
      </c>
      <c r="AI72" s="408"/>
      <c r="AJ72" s="408"/>
      <c r="AK72" s="409"/>
      <c r="AL72" s="66"/>
      <c r="AM72" s="67"/>
      <c r="AN72" s="410"/>
      <c r="AO72" s="411"/>
      <c r="AP72" s="411"/>
      <c r="AQ72" s="411"/>
      <c r="AR72" s="411"/>
      <c r="AS72" s="39"/>
      <c r="AT72" s="56"/>
      <c r="AU72" s="56"/>
      <c r="AV72" s="53" t="str">
        <f>IF(OR(O72="",Q72=""),"", IF(O72&lt;20,DATE(O72+118,Q72,IF(S72="",1,S72)),DATE(O72+88,Q72,IF(S72="",1,S72))))</f>
        <v/>
      </c>
      <c r="AW72" s="55" t="str">
        <f>IF(AV72&lt;=設定シート!C$15,"昔",IF(AV72&lt;=設定シート!E$15,"上",IF(AV72&lt;=設定シート!G$15,"中","下")))</f>
        <v>下</v>
      </c>
      <c r="AX72" s="224">
        <f>IF(AV72&lt;=設定シート!$E$36,5,IF(AV72&lt;=設定シート!$I$36,7,IF(AV72&lt;=設定シート!$M$36,9,11)))</f>
        <v>11</v>
      </c>
      <c r="AY72" s="290"/>
      <c r="AZ72" s="288"/>
      <c r="BA72" s="292">
        <f t="shared" ref="BA72" si="25">AN72</f>
        <v>0</v>
      </c>
      <c r="BB72" s="288"/>
      <c r="BC72" s="288"/>
      <c r="BD72" s="178"/>
      <c r="BE72" s="178"/>
      <c r="BL72" s="1"/>
      <c r="BM72" s="1"/>
    </row>
    <row r="73" spans="2:65" s="33" customFormat="1" ht="18" customHeight="1" x14ac:dyDescent="0.15">
      <c r="B73" s="415"/>
      <c r="C73" s="416"/>
      <c r="D73" s="416"/>
      <c r="E73" s="416"/>
      <c r="F73" s="416"/>
      <c r="G73" s="416"/>
      <c r="H73" s="416"/>
      <c r="I73" s="417"/>
      <c r="J73" s="415"/>
      <c r="K73" s="416"/>
      <c r="L73" s="416"/>
      <c r="M73" s="416"/>
      <c r="N73" s="419"/>
      <c r="O73" s="322"/>
      <c r="P73" s="331" t="s">
        <v>45</v>
      </c>
      <c r="Q73" s="320"/>
      <c r="R73" s="331" t="s">
        <v>46</v>
      </c>
      <c r="S73" s="141"/>
      <c r="T73" s="445" t="s">
        <v>21</v>
      </c>
      <c r="U73" s="446"/>
      <c r="V73" s="447"/>
      <c r="W73" s="448"/>
      <c r="X73" s="448"/>
      <c r="Y73" s="449"/>
      <c r="Z73" s="447"/>
      <c r="AA73" s="448"/>
      <c r="AB73" s="448"/>
      <c r="AC73" s="448"/>
      <c r="AD73" s="450"/>
      <c r="AE73" s="451"/>
      <c r="AF73" s="451"/>
      <c r="AG73" s="537"/>
      <c r="AH73" s="400">
        <f>IF(V72="賃金で算定",0,V73+Z73-AD73)</f>
        <v>0</v>
      </c>
      <c r="AI73" s="400"/>
      <c r="AJ73" s="400"/>
      <c r="AK73" s="401"/>
      <c r="AL73" s="405">
        <f>IF(V72="賃金で算定","賃金で算定",IF(OR(V73=0,$F78="",AV72=""),0,IF(AW72="昔",VLOOKUP($F78,労務比率,AX72,FALSE),IF(AW72="上",VLOOKUP($F78,労務比率,AX72,FALSE),IF(AW72="中",VLOOKUP($F78,労務比率,AX72,FALSE),VLOOKUP($F78,労務比率,AX72,FALSE))))))</f>
        <v>0</v>
      </c>
      <c r="AM73" s="406"/>
      <c r="AN73" s="402">
        <f>IF(V72="賃金で算定",0,INT(AH73*AL73/100))</f>
        <v>0</v>
      </c>
      <c r="AO73" s="403"/>
      <c r="AP73" s="403"/>
      <c r="AQ73" s="403"/>
      <c r="AR73" s="403"/>
      <c r="AS73" s="38"/>
      <c r="AT73" s="56"/>
      <c r="AU73" s="56"/>
      <c r="AV73" s="53"/>
      <c r="AW73" s="55"/>
      <c r="AX73" s="224"/>
      <c r="AY73" s="291">
        <f t="shared" ref="AY73" si="26">AH73</f>
        <v>0</v>
      </c>
      <c r="AZ73" s="289">
        <f>IF(AV72&lt;=設定シート!C$85,AH73,IF(AND(AV72&gt;=設定シート!E$85,AV72&lt;=設定シート!G$85),AH73*105/108,AH73))</f>
        <v>0</v>
      </c>
      <c r="BA73" s="286"/>
      <c r="BB73" s="289">
        <f t="shared" ref="BB73" si="27">IF($AL73="賃金で算定",0,INT(AY73*$AL73/100))</f>
        <v>0</v>
      </c>
      <c r="BC73" s="289">
        <f>IF(AY73=AZ73,BB73,AZ73*$AL73/100)</f>
        <v>0</v>
      </c>
      <c r="BD73" s="178"/>
      <c r="BE73" s="178"/>
      <c r="BL73" s="178">
        <f>IF(AY73=AZ73,0,1)</f>
        <v>0</v>
      </c>
      <c r="BM73" s="178" t="str">
        <f>IF(BL73=1,AL73,"")</f>
        <v/>
      </c>
    </row>
    <row r="74" spans="2:65" s="33" customFormat="1" ht="18" customHeight="1" x14ac:dyDescent="0.15">
      <c r="B74" s="412"/>
      <c r="C74" s="413"/>
      <c r="D74" s="413"/>
      <c r="E74" s="413"/>
      <c r="F74" s="413"/>
      <c r="G74" s="413"/>
      <c r="H74" s="413"/>
      <c r="I74" s="414"/>
      <c r="J74" s="412"/>
      <c r="K74" s="413"/>
      <c r="L74" s="413"/>
      <c r="M74" s="413"/>
      <c r="N74" s="418"/>
      <c r="O74" s="321"/>
      <c r="P74" s="330" t="s">
        <v>45</v>
      </c>
      <c r="Q74" s="319"/>
      <c r="R74" s="330" t="s">
        <v>46</v>
      </c>
      <c r="S74" s="138"/>
      <c r="T74" s="420" t="s">
        <v>47</v>
      </c>
      <c r="U74" s="421"/>
      <c r="V74" s="422"/>
      <c r="W74" s="423"/>
      <c r="X74" s="423"/>
      <c r="Y74" s="75"/>
      <c r="Z74" s="40"/>
      <c r="AA74" s="41"/>
      <c r="AB74" s="41"/>
      <c r="AC74" s="42"/>
      <c r="AD74" s="40"/>
      <c r="AE74" s="41"/>
      <c r="AF74" s="41"/>
      <c r="AG74" s="47"/>
      <c r="AH74" s="407">
        <f>IF(V74="賃金で算定",V75+Z75-AD75,0)</f>
        <v>0</v>
      </c>
      <c r="AI74" s="408"/>
      <c r="AJ74" s="408"/>
      <c r="AK74" s="409"/>
      <c r="AL74" s="66"/>
      <c r="AM74" s="67"/>
      <c r="AN74" s="410"/>
      <c r="AO74" s="411"/>
      <c r="AP74" s="411"/>
      <c r="AQ74" s="411"/>
      <c r="AR74" s="411"/>
      <c r="AS74" s="39"/>
      <c r="AT74" s="56"/>
      <c r="AU74" s="56"/>
      <c r="AV74" s="53" t="str">
        <f>IF(OR(O74="",Q74=""),"", IF(O74&lt;20,DATE(O74+118,Q74,IF(S74="",1,S74)),DATE(O74+88,Q74,IF(S74="",1,S74))))</f>
        <v/>
      </c>
      <c r="AW74" s="55" t="str">
        <f>IF(AV74&lt;=設定シート!C$15,"昔",IF(AV74&lt;=設定シート!E$15,"上",IF(AV74&lt;=設定シート!G$15,"中","下")))</f>
        <v>下</v>
      </c>
      <c r="AX74" s="224">
        <f>IF(AV74&lt;=設定シート!$E$36,5,IF(AV74&lt;=設定シート!$I$36,7,IF(AV74&lt;=設定シート!$M$36,9,11)))</f>
        <v>11</v>
      </c>
      <c r="AY74" s="290"/>
      <c r="AZ74" s="288"/>
      <c r="BA74" s="292">
        <f t="shared" ref="BA74" si="28">AN74</f>
        <v>0</v>
      </c>
      <c r="BB74" s="288"/>
      <c r="BC74" s="288"/>
      <c r="BD74" s="178"/>
      <c r="BE74" s="178"/>
      <c r="BL74" s="1"/>
      <c r="BM74" s="1"/>
    </row>
    <row r="75" spans="2:65" s="33" customFormat="1" ht="18" customHeight="1" x14ac:dyDescent="0.15">
      <c r="B75" s="415"/>
      <c r="C75" s="416"/>
      <c r="D75" s="416"/>
      <c r="E75" s="416"/>
      <c r="F75" s="416"/>
      <c r="G75" s="416"/>
      <c r="H75" s="416"/>
      <c r="I75" s="417"/>
      <c r="J75" s="415"/>
      <c r="K75" s="416"/>
      <c r="L75" s="416"/>
      <c r="M75" s="416"/>
      <c r="N75" s="419"/>
      <c r="O75" s="322"/>
      <c r="P75" s="331" t="s">
        <v>45</v>
      </c>
      <c r="Q75" s="320"/>
      <c r="R75" s="331" t="s">
        <v>46</v>
      </c>
      <c r="S75" s="141"/>
      <c r="T75" s="445" t="s">
        <v>48</v>
      </c>
      <c r="U75" s="446"/>
      <c r="V75" s="447"/>
      <c r="W75" s="448"/>
      <c r="X75" s="448"/>
      <c r="Y75" s="449"/>
      <c r="Z75" s="447"/>
      <c r="AA75" s="448"/>
      <c r="AB75" s="448"/>
      <c r="AC75" s="448"/>
      <c r="AD75" s="450"/>
      <c r="AE75" s="451"/>
      <c r="AF75" s="451"/>
      <c r="AG75" s="537"/>
      <c r="AH75" s="400">
        <f>IF(V74="賃金で算定",0,V75+Z75-AD75)</f>
        <v>0</v>
      </c>
      <c r="AI75" s="400"/>
      <c r="AJ75" s="400"/>
      <c r="AK75" s="401"/>
      <c r="AL75" s="405">
        <f>IF(V74="賃金で算定","賃金で算定",IF(OR(V75=0,$F78="",AV74=""),0,IF(AW74="昔",VLOOKUP($F78,労務比率,AX74,FALSE),IF(AW74="上",VLOOKUP($F78,労務比率,AX74,FALSE),IF(AW74="中",VLOOKUP($F78,労務比率,AX74,FALSE),VLOOKUP($F78,労務比率,AX74,FALSE))))))</f>
        <v>0</v>
      </c>
      <c r="AM75" s="406"/>
      <c r="AN75" s="402">
        <f>IF(V74="賃金で算定",0,INT(AH75*AL75/100))</f>
        <v>0</v>
      </c>
      <c r="AO75" s="403"/>
      <c r="AP75" s="403"/>
      <c r="AQ75" s="403"/>
      <c r="AR75" s="403"/>
      <c r="AS75" s="38"/>
      <c r="AT75" s="56"/>
      <c r="AU75" s="56"/>
      <c r="AV75" s="53"/>
      <c r="AW75" s="55"/>
      <c r="AX75" s="224"/>
      <c r="AY75" s="291">
        <f t="shared" ref="AY75" si="29">AH75</f>
        <v>0</v>
      </c>
      <c r="AZ75" s="289">
        <f>IF(AV74&lt;=設定シート!C$85,AH75,IF(AND(AV74&gt;=設定シート!E$85,AV74&lt;=設定シート!G$85),AH75*105/108,AH75))</f>
        <v>0</v>
      </c>
      <c r="BA75" s="286"/>
      <c r="BB75" s="289">
        <f t="shared" ref="BB75" si="30">IF($AL75="賃金で算定",0,INT(AY75*$AL75/100))</f>
        <v>0</v>
      </c>
      <c r="BC75" s="289">
        <f>IF(AY75=AZ75,BB75,AZ75*$AL75/100)</f>
        <v>0</v>
      </c>
      <c r="BD75" s="178"/>
      <c r="BE75" s="178"/>
      <c r="BL75" s="178">
        <f>IF(AY75=AZ75,0,1)</f>
        <v>0</v>
      </c>
      <c r="BM75" s="178" t="str">
        <f>IF(BL75=1,AL75,"")</f>
        <v/>
      </c>
    </row>
    <row r="76" spans="2:65" s="33" customFormat="1" ht="18" customHeight="1" x14ac:dyDescent="0.15">
      <c r="B76" s="412"/>
      <c r="C76" s="413"/>
      <c r="D76" s="413"/>
      <c r="E76" s="413"/>
      <c r="F76" s="413"/>
      <c r="G76" s="413"/>
      <c r="H76" s="413"/>
      <c r="I76" s="414"/>
      <c r="J76" s="412"/>
      <c r="K76" s="413"/>
      <c r="L76" s="413"/>
      <c r="M76" s="413"/>
      <c r="N76" s="418"/>
      <c r="O76" s="321"/>
      <c r="P76" s="330" t="s">
        <v>45</v>
      </c>
      <c r="Q76" s="319"/>
      <c r="R76" s="330" t="s">
        <v>46</v>
      </c>
      <c r="S76" s="138"/>
      <c r="T76" s="420" t="s">
        <v>47</v>
      </c>
      <c r="U76" s="421"/>
      <c r="V76" s="422"/>
      <c r="W76" s="423"/>
      <c r="X76" s="423"/>
      <c r="Y76" s="75"/>
      <c r="Z76" s="40"/>
      <c r="AA76" s="41"/>
      <c r="AB76" s="41"/>
      <c r="AC76" s="42"/>
      <c r="AD76" s="40"/>
      <c r="AE76" s="41"/>
      <c r="AF76" s="41"/>
      <c r="AG76" s="47"/>
      <c r="AH76" s="407">
        <f>IF(V76="賃金で算定",V77+Z77-AD77,0)</f>
        <v>0</v>
      </c>
      <c r="AI76" s="408"/>
      <c r="AJ76" s="408"/>
      <c r="AK76" s="409"/>
      <c r="AL76" s="66"/>
      <c r="AM76" s="67"/>
      <c r="AN76" s="410"/>
      <c r="AO76" s="411"/>
      <c r="AP76" s="411"/>
      <c r="AQ76" s="411"/>
      <c r="AR76" s="411"/>
      <c r="AS76" s="39"/>
      <c r="AT76" s="56"/>
      <c r="AU76" s="56"/>
      <c r="AV76" s="53" t="str">
        <f>IF(OR(O76="",Q76=""),"", IF(O76&lt;20,DATE(O76+118,Q76,IF(S76="",1,S76)),DATE(O76+88,Q76,IF(S76="",1,S76))))</f>
        <v/>
      </c>
      <c r="AW76" s="55" t="str">
        <f>IF(AV76&lt;=設定シート!C$15,"昔",IF(AV76&lt;=設定シート!E$15,"上",IF(AV76&lt;=設定シート!G$15,"中","下")))</f>
        <v>下</v>
      </c>
      <c r="AX76" s="224">
        <f>IF(AV76&lt;=設定シート!$E$36,5,IF(AV76&lt;=設定シート!$I$36,7,IF(AV76&lt;=設定シート!$M$36,9,11)))</f>
        <v>11</v>
      </c>
      <c r="AY76" s="290"/>
      <c r="AZ76" s="288"/>
      <c r="BA76" s="292">
        <f t="shared" ref="BA76" si="31">AN76</f>
        <v>0</v>
      </c>
      <c r="BB76" s="288"/>
      <c r="BC76" s="288"/>
      <c r="BD76" s="178"/>
      <c r="BE76" s="178"/>
      <c r="BL76" s="1"/>
      <c r="BM76" s="1"/>
    </row>
    <row r="77" spans="2:65" s="33" customFormat="1" ht="18" customHeight="1" x14ac:dyDescent="0.15">
      <c r="B77" s="415"/>
      <c r="C77" s="416"/>
      <c r="D77" s="416"/>
      <c r="E77" s="416"/>
      <c r="F77" s="416"/>
      <c r="G77" s="416"/>
      <c r="H77" s="416"/>
      <c r="I77" s="417"/>
      <c r="J77" s="415"/>
      <c r="K77" s="416"/>
      <c r="L77" s="416"/>
      <c r="M77" s="416"/>
      <c r="N77" s="419"/>
      <c r="O77" s="322"/>
      <c r="P77" s="331" t="s">
        <v>45</v>
      </c>
      <c r="Q77" s="320"/>
      <c r="R77" s="331" t="s">
        <v>46</v>
      </c>
      <c r="S77" s="141"/>
      <c r="T77" s="445" t="s">
        <v>48</v>
      </c>
      <c r="U77" s="446"/>
      <c r="V77" s="447"/>
      <c r="W77" s="448"/>
      <c r="X77" s="448"/>
      <c r="Y77" s="449"/>
      <c r="Z77" s="447"/>
      <c r="AA77" s="448"/>
      <c r="AB77" s="448"/>
      <c r="AC77" s="448"/>
      <c r="AD77" s="450"/>
      <c r="AE77" s="451"/>
      <c r="AF77" s="451"/>
      <c r="AG77" s="537"/>
      <c r="AH77" s="402">
        <f>IF(V76="賃金で算定",0,V77+Z77-AD77)</f>
        <v>0</v>
      </c>
      <c r="AI77" s="403"/>
      <c r="AJ77" s="403"/>
      <c r="AK77" s="404"/>
      <c r="AL77" s="405">
        <f>IF(V76="賃金で算定","賃金で算定",IF(OR(V77=0,$F78="",AV76=""),0,IF(AW76="昔",VLOOKUP($F78,労務比率,AX76,FALSE),IF(AW76="上",VLOOKUP($F78,労務比率,AX76,FALSE),IF(AW76="中",VLOOKUP($F78,労務比率,AX76,FALSE),VLOOKUP($F78,労務比率,AX76,FALSE))))))</f>
        <v>0</v>
      </c>
      <c r="AM77" s="406"/>
      <c r="AN77" s="402">
        <f>IF(V76="賃金で算定",0,INT(AH77*AL77/100))</f>
        <v>0</v>
      </c>
      <c r="AO77" s="403"/>
      <c r="AP77" s="403"/>
      <c r="AQ77" s="403"/>
      <c r="AR77" s="403"/>
      <c r="AS77" s="38"/>
      <c r="AT77" s="56"/>
      <c r="AU77" s="56"/>
      <c r="AV77" s="53"/>
      <c r="AW77" s="55"/>
      <c r="AX77" s="224"/>
      <c r="AY77" s="291">
        <f t="shared" ref="AY77" si="32">AH77</f>
        <v>0</v>
      </c>
      <c r="AZ77" s="289">
        <f>IF(AV76&lt;=設定シート!C$85,AH77,IF(AND(AV76&gt;=設定シート!E$85,AV76&lt;=設定シート!G$85),AH77*105/108,AH77))</f>
        <v>0</v>
      </c>
      <c r="BA77" s="286"/>
      <c r="BB77" s="289">
        <f t="shared" ref="BB77" si="33">IF($AL77="賃金で算定",0,INT(AY77*$AL77/100))</f>
        <v>0</v>
      </c>
      <c r="BC77" s="289">
        <f>IF(AY77=AZ77,BB77,AZ77*$AL77/100)</f>
        <v>0</v>
      </c>
      <c r="BD77" s="178"/>
      <c r="BE77" s="178"/>
      <c r="BL77" s="178">
        <f>IF(AY77=AZ77,0,1)</f>
        <v>0</v>
      </c>
      <c r="BM77" s="178" t="str">
        <f>IF(BL77=1,AL77,"")</f>
        <v/>
      </c>
    </row>
    <row r="78" spans="2:65" s="33" customFormat="1" ht="18" customHeight="1" x14ac:dyDescent="0.15">
      <c r="B78" s="424" t="s">
        <v>82</v>
      </c>
      <c r="C78" s="425"/>
      <c r="D78" s="425"/>
      <c r="E78" s="426"/>
      <c r="F78" s="433"/>
      <c r="G78" s="434"/>
      <c r="H78" s="434"/>
      <c r="I78" s="434"/>
      <c r="J78" s="434"/>
      <c r="K78" s="434"/>
      <c r="L78" s="434"/>
      <c r="M78" s="434"/>
      <c r="N78" s="435"/>
      <c r="O78" s="424" t="s">
        <v>49</v>
      </c>
      <c r="P78" s="425"/>
      <c r="Q78" s="425"/>
      <c r="R78" s="425"/>
      <c r="S78" s="425"/>
      <c r="T78" s="425"/>
      <c r="U78" s="426"/>
      <c r="V78" s="442">
        <f>AH78</f>
        <v>0</v>
      </c>
      <c r="W78" s="443"/>
      <c r="X78" s="443"/>
      <c r="Y78" s="444"/>
      <c r="Z78" s="260"/>
      <c r="AA78" s="261"/>
      <c r="AB78" s="261"/>
      <c r="AC78" s="42"/>
      <c r="AD78" s="260"/>
      <c r="AE78" s="261"/>
      <c r="AF78" s="261"/>
      <c r="AG78" s="42"/>
      <c r="AH78" s="407">
        <f>AH60+AH62+AH64+AH66+AH68+AH70+AH72+AH74+AH76</f>
        <v>0</v>
      </c>
      <c r="AI78" s="408"/>
      <c r="AJ78" s="408"/>
      <c r="AK78" s="409"/>
      <c r="AL78" s="68"/>
      <c r="AM78" s="69"/>
      <c r="AN78" s="407">
        <f>AN60+AN62+AN64+AN66+AN68+AN70+AN72+AN74+AN76</f>
        <v>0</v>
      </c>
      <c r="AO78" s="408"/>
      <c r="AP78" s="408"/>
      <c r="AQ78" s="408"/>
      <c r="AR78" s="408"/>
      <c r="AS78" s="262"/>
      <c r="AT78" s="56"/>
      <c r="AU78" s="56"/>
      <c r="AW78" s="55"/>
      <c r="AX78" s="224"/>
      <c r="AY78" s="290"/>
      <c r="AZ78" s="293"/>
      <c r="BA78" s="300">
        <f>BA60+BA62+BA64+BA66+BA68+BA70+BA72+BA74+BA76</f>
        <v>0</v>
      </c>
      <c r="BB78" s="301">
        <f>BB61+BB63+BB65+BB67+BB69+BB71+BB73+BB75+BB77</f>
        <v>0</v>
      </c>
      <c r="BC78" s="301">
        <f>SUMIF(BL61:BL77,0,BC61:BC77)+ROUNDDOWN(ROUNDDOWN(BL78*105/108,0)*BM78/100,0)</f>
        <v>0</v>
      </c>
      <c r="BD78" s="178"/>
      <c r="BE78" s="178"/>
      <c r="BL78" s="178">
        <f>SUMIF(BL61:BL77,1,AH61:AK77)</f>
        <v>0</v>
      </c>
      <c r="BM78" s="178">
        <f>IF(COUNT(BM61:BM77)=0,0,SUM(BM61:BM77)/COUNT(BM61:BM77))</f>
        <v>0</v>
      </c>
    </row>
    <row r="79" spans="2:65" s="33" customFormat="1" ht="18" customHeight="1" x14ac:dyDescent="0.15">
      <c r="B79" s="427"/>
      <c r="C79" s="428"/>
      <c r="D79" s="428"/>
      <c r="E79" s="429"/>
      <c r="F79" s="436"/>
      <c r="G79" s="437"/>
      <c r="H79" s="437"/>
      <c r="I79" s="437"/>
      <c r="J79" s="437"/>
      <c r="K79" s="437"/>
      <c r="L79" s="437"/>
      <c r="M79" s="437"/>
      <c r="N79" s="438"/>
      <c r="O79" s="427"/>
      <c r="P79" s="428"/>
      <c r="Q79" s="428"/>
      <c r="R79" s="428"/>
      <c r="S79" s="428"/>
      <c r="T79" s="428"/>
      <c r="U79" s="429"/>
      <c r="V79" s="399">
        <f>V61+V63+V65+V67+V69+V71+V73+V75+V77-V78</f>
        <v>0</v>
      </c>
      <c r="W79" s="400"/>
      <c r="X79" s="400"/>
      <c r="Y79" s="401"/>
      <c r="Z79" s="399">
        <f>Z61+Z63+Z65+Z67+Z69+Z71+Z73+Z75+Z77</f>
        <v>0</v>
      </c>
      <c r="AA79" s="400"/>
      <c r="AB79" s="400"/>
      <c r="AC79" s="400"/>
      <c r="AD79" s="399">
        <f>AD61+AD63+AD65+AD67+AD69+AD71+AD73+AD75+AD77</f>
        <v>0</v>
      </c>
      <c r="AE79" s="400"/>
      <c r="AF79" s="400"/>
      <c r="AG79" s="400"/>
      <c r="AH79" s="399">
        <f>AY79</f>
        <v>0</v>
      </c>
      <c r="AI79" s="400"/>
      <c r="AJ79" s="400"/>
      <c r="AK79" s="400"/>
      <c r="AL79" s="267"/>
      <c r="AM79" s="268"/>
      <c r="AN79" s="399">
        <f>BB79</f>
        <v>0</v>
      </c>
      <c r="AO79" s="400"/>
      <c r="AP79" s="400"/>
      <c r="AQ79" s="400"/>
      <c r="AR79" s="400"/>
      <c r="AS79" s="264"/>
      <c r="AT79" s="56"/>
      <c r="AU79" s="56"/>
      <c r="AW79" s="55"/>
      <c r="AX79" s="224"/>
      <c r="AY79" s="296">
        <f>AY61+AY63+AY65+AY67+AY69+AY71+AY73+AY75+AY77</f>
        <v>0</v>
      </c>
      <c r="AZ79" s="298"/>
      <c r="BA79" s="298"/>
      <c r="BB79" s="294">
        <f>BB78</f>
        <v>0</v>
      </c>
      <c r="BC79" s="302"/>
      <c r="BD79" s="178"/>
      <c r="BE79" s="178"/>
    </row>
    <row r="80" spans="2:65" s="33" customFormat="1" ht="18" customHeight="1" x14ac:dyDescent="0.15">
      <c r="B80" s="430"/>
      <c r="C80" s="431"/>
      <c r="D80" s="431"/>
      <c r="E80" s="432"/>
      <c r="F80" s="439"/>
      <c r="G80" s="440"/>
      <c r="H80" s="440"/>
      <c r="I80" s="440"/>
      <c r="J80" s="440"/>
      <c r="K80" s="440"/>
      <c r="L80" s="440"/>
      <c r="M80" s="440"/>
      <c r="N80" s="441"/>
      <c r="O80" s="430"/>
      <c r="P80" s="431"/>
      <c r="Q80" s="431"/>
      <c r="R80" s="431"/>
      <c r="S80" s="431"/>
      <c r="T80" s="431"/>
      <c r="U80" s="432"/>
      <c r="V80" s="402"/>
      <c r="W80" s="403"/>
      <c r="X80" s="403"/>
      <c r="Y80" s="404"/>
      <c r="Z80" s="402"/>
      <c r="AA80" s="403"/>
      <c r="AB80" s="403"/>
      <c r="AC80" s="403"/>
      <c r="AD80" s="402"/>
      <c r="AE80" s="403"/>
      <c r="AF80" s="403"/>
      <c r="AG80" s="403"/>
      <c r="AH80" s="402">
        <f>AZ80</f>
        <v>0</v>
      </c>
      <c r="AI80" s="403"/>
      <c r="AJ80" s="403"/>
      <c r="AK80" s="404"/>
      <c r="AL80" s="265"/>
      <c r="AM80" s="266"/>
      <c r="AN80" s="402">
        <f>BC80</f>
        <v>0</v>
      </c>
      <c r="AO80" s="403"/>
      <c r="AP80" s="403"/>
      <c r="AQ80" s="403"/>
      <c r="AR80" s="403"/>
      <c r="AS80" s="263"/>
      <c r="AT80" s="56"/>
      <c r="AU80" s="143"/>
      <c r="AW80" s="55"/>
      <c r="AX80" s="224"/>
      <c r="AY80" s="297"/>
      <c r="AZ80" s="299">
        <f>IF(AZ61+AZ63+AZ65+AZ67+AZ69+AZ71+AZ73+AZ75+AZ77=AY79,0,ROUNDDOWN(AZ61+AZ63+AZ65+AZ67+AZ69+AZ71+AZ73+AZ75+AZ77,0))</f>
        <v>0</v>
      </c>
      <c r="BA80" s="295"/>
      <c r="BB80" s="295"/>
      <c r="BC80" s="299">
        <f>IF(BC78=BB79,0,BC78)</f>
        <v>0</v>
      </c>
      <c r="BD80" s="178"/>
      <c r="BE80" s="178"/>
    </row>
    <row r="81" spans="2:57" s="33" customFormat="1" ht="18" customHeight="1" x14ac:dyDescent="0.15">
      <c r="AD81" s="1" t="str">
        <f>IF(AND($F78="",$V78+$V79&gt;0),"事業の種類を選択してください。","")</f>
        <v/>
      </c>
      <c r="AE81" s="1"/>
      <c r="AF81" s="1"/>
      <c r="AG81" s="1"/>
      <c r="AH81" s="1"/>
      <c r="AI81" s="1"/>
      <c r="AJ81" s="1"/>
      <c r="AK81" s="1"/>
      <c r="AL81" s="1"/>
      <c r="AM81" s="1"/>
      <c r="AN81" s="398">
        <f>IF(AN78=0,0,AN78+IF(AN80=0,AN79,AN80))</f>
        <v>0</v>
      </c>
      <c r="AO81" s="398"/>
      <c r="AP81" s="398"/>
      <c r="AQ81" s="398"/>
      <c r="AR81" s="398"/>
      <c r="AS81" s="56"/>
      <c r="AT81" s="56"/>
      <c r="AU81" s="56"/>
      <c r="AW81" s="55"/>
      <c r="AX81" s="224"/>
      <c r="AY81" s="224"/>
      <c r="AZ81" s="224"/>
      <c r="BA81" s="224"/>
      <c r="BB81" s="224"/>
      <c r="BC81" s="224"/>
      <c r="BD81" s="178"/>
      <c r="BE81" s="178"/>
    </row>
    <row r="82" spans="2:57" s="33" customFormat="1" ht="31.5" customHeight="1" x14ac:dyDescent="0.15">
      <c r="AN82" s="77"/>
      <c r="AO82" s="77"/>
      <c r="AP82" s="77"/>
      <c r="AQ82" s="77"/>
      <c r="AR82" s="77"/>
      <c r="AS82" s="56"/>
      <c r="AT82" s="56"/>
      <c r="AU82" s="56"/>
      <c r="AW82" s="55"/>
      <c r="AX82" s="224"/>
      <c r="AY82" s="224"/>
      <c r="AZ82" s="224"/>
      <c r="BA82" s="224"/>
      <c r="BB82" s="224"/>
      <c r="BC82" s="224"/>
      <c r="BD82" s="178"/>
      <c r="BE82" s="178"/>
    </row>
    <row r="83" spans="2:57" s="33" customFormat="1" ht="7.5" customHeight="1" x14ac:dyDescent="0.15">
      <c r="X83" s="35"/>
      <c r="Y83" s="35"/>
      <c r="Z83" s="56"/>
      <c r="AA83" s="56"/>
      <c r="AB83" s="56"/>
      <c r="AC83" s="56"/>
      <c r="AD83" s="56"/>
      <c r="AE83" s="56"/>
      <c r="AF83" s="56"/>
      <c r="AG83" s="56"/>
      <c r="AH83" s="56"/>
      <c r="AI83" s="56"/>
      <c r="AJ83" s="56"/>
      <c r="AK83" s="56"/>
      <c r="AL83" s="56"/>
      <c r="AM83" s="56"/>
      <c r="AN83" s="56"/>
      <c r="AO83" s="56"/>
      <c r="AP83" s="56"/>
      <c r="AQ83" s="56"/>
      <c r="AR83" s="56"/>
      <c r="AS83" s="56"/>
      <c r="AT83" s="1"/>
      <c r="AU83" s="1"/>
      <c r="AW83" s="55"/>
      <c r="AX83" s="224"/>
      <c r="AY83" s="224"/>
      <c r="AZ83" s="224"/>
      <c r="BA83" s="224"/>
      <c r="BB83" s="224"/>
      <c r="BC83" s="224"/>
      <c r="BD83" s="178"/>
      <c r="BE83" s="178"/>
    </row>
    <row r="84" spans="2:57" s="33" customFormat="1" ht="10.5" customHeight="1" x14ac:dyDescent="0.15">
      <c r="X84" s="35"/>
      <c r="Y84" s="35"/>
      <c r="Z84" s="56"/>
      <c r="AA84" s="56"/>
      <c r="AB84" s="56"/>
      <c r="AC84" s="56"/>
      <c r="AD84" s="56"/>
      <c r="AE84" s="56"/>
      <c r="AF84" s="56"/>
      <c r="AG84" s="56"/>
      <c r="AH84" s="56"/>
      <c r="AI84" s="56"/>
      <c r="AJ84" s="56"/>
      <c r="AK84" s="56"/>
      <c r="AL84" s="56"/>
      <c r="AM84" s="56"/>
      <c r="AN84" s="56"/>
      <c r="AO84" s="56"/>
      <c r="AP84" s="56"/>
      <c r="AQ84" s="56"/>
      <c r="AR84" s="56"/>
      <c r="AS84" s="56"/>
      <c r="AT84" s="1"/>
      <c r="AU84" s="1"/>
      <c r="AW84" s="55"/>
      <c r="AX84" s="224"/>
      <c r="AY84" s="224"/>
      <c r="AZ84" s="224"/>
      <c r="BA84" s="224"/>
      <c r="BB84" s="224"/>
      <c r="BC84" s="224"/>
      <c r="BD84" s="178"/>
      <c r="BE84" s="178"/>
    </row>
    <row r="85" spans="2:57" s="33" customFormat="1" ht="5.25" customHeight="1" x14ac:dyDescent="0.15">
      <c r="X85" s="35"/>
      <c r="Y85" s="35"/>
      <c r="Z85" s="56"/>
      <c r="AA85" s="56"/>
      <c r="AB85" s="56"/>
      <c r="AC85" s="56"/>
      <c r="AD85" s="56"/>
      <c r="AE85" s="56"/>
      <c r="AF85" s="56"/>
      <c r="AG85" s="56"/>
      <c r="AH85" s="56"/>
      <c r="AI85" s="56"/>
      <c r="AJ85" s="56"/>
      <c r="AK85" s="56"/>
      <c r="AL85" s="56"/>
      <c r="AM85" s="56"/>
      <c r="AN85" s="56"/>
      <c r="AO85" s="56"/>
      <c r="AP85" s="56"/>
      <c r="AQ85" s="56"/>
      <c r="AR85" s="56"/>
      <c r="AS85" s="56"/>
      <c r="AT85" s="1"/>
      <c r="AU85" s="1"/>
      <c r="AW85" s="55"/>
      <c r="AX85" s="224"/>
      <c r="AY85" s="224"/>
      <c r="AZ85" s="224"/>
      <c r="BA85" s="224"/>
      <c r="BB85" s="224"/>
      <c r="BC85" s="224"/>
      <c r="BD85" s="178"/>
      <c r="BE85" s="178"/>
    </row>
    <row r="86" spans="2:57" s="33" customFormat="1" ht="5.25" customHeight="1" x14ac:dyDescent="0.15">
      <c r="X86" s="35"/>
      <c r="Y86" s="35"/>
      <c r="Z86" s="56"/>
      <c r="AA86" s="56"/>
      <c r="AB86" s="56"/>
      <c r="AC86" s="56"/>
      <c r="AD86" s="56"/>
      <c r="AE86" s="56"/>
      <c r="AF86" s="56"/>
      <c r="AG86" s="56"/>
      <c r="AH86" s="56"/>
      <c r="AI86" s="56"/>
      <c r="AJ86" s="56"/>
      <c r="AK86" s="56"/>
      <c r="AL86" s="56"/>
      <c r="AM86" s="56"/>
      <c r="AN86" s="56"/>
      <c r="AO86" s="56"/>
      <c r="AP86" s="56"/>
      <c r="AQ86" s="56"/>
      <c r="AR86" s="56"/>
      <c r="AS86" s="56"/>
      <c r="AT86" s="1"/>
      <c r="AU86" s="1"/>
      <c r="AW86" s="55"/>
      <c r="AX86" s="224"/>
      <c r="AY86" s="224"/>
      <c r="AZ86" s="224"/>
      <c r="BA86" s="224"/>
      <c r="BB86" s="224"/>
      <c r="BC86" s="224"/>
      <c r="BD86" s="178"/>
      <c r="BE86" s="178"/>
    </row>
    <row r="87" spans="2:57" s="33" customFormat="1" ht="5.25" customHeight="1" x14ac:dyDescent="0.15">
      <c r="X87" s="35"/>
      <c r="Y87" s="35"/>
      <c r="Z87" s="56"/>
      <c r="AA87" s="56"/>
      <c r="AB87" s="56"/>
      <c r="AC87" s="56"/>
      <c r="AD87" s="56"/>
      <c r="AE87" s="56"/>
      <c r="AF87" s="56"/>
      <c r="AG87" s="56"/>
      <c r="AH87" s="56"/>
      <c r="AI87" s="56"/>
      <c r="AJ87" s="56"/>
      <c r="AK87" s="56"/>
      <c r="AL87" s="56"/>
      <c r="AM87" s="56"/>
      <c r="AN87" s="56"/>
      <c r="AO87" s="56"/>
      <c r="AP87" s="56"/>
      <c r="AQ87" s="56"/>
      <c r="AR87" s="56"/>
      <c r="AS87" s="56"/>
      <c r="AT87" s="1"/>
      <c r="AU87" s="1"/>
      <c r="AW87" s="55"/>
      <c r="AX87" s="224"/>
      <c r="AY87" s="224"/>
      <c r="AZ87" s="224"/>
      <c r="BA87" s="224"/>
      <c r="BB87" s="224"/>
      <c r="BC87" s="224"/>
      <c r="BD87" s="178"/>
      <c r="BE87" s="178"/>
    </row>
    <row r="88" spans="2:57" s="33" customFormat="1" ht="5.25" customHeight="1" x14ac:dyDescent="0.15">
      <c r="X88" s="35"/>
      <c r="Y88" s="35"/>
      <c r="Z88" s="56"/>
      <c r="AA88" s="56"/>
      <c r="AB88" s="56"/>
      <c r="AC88" s="56"/>
      <c r="AD88" s="56"/>
      <c r="AE88" s="56"/>
      <c r="AF88" s="56"/>
      <c r="AG88" s="56"/>
      <c r="AH88" s="56"/>
      <c r="AI88" s="56"/>
      <c r="AJ88" s="56"/>
      <c r="AK88" s="56"/>
      <c r="AL88" s="56"/>
      <c r="AM88" s="56"/>
      <c r="AN88" s="56"/>
      <c r="AO88" s="56"/>
      <c r="AP88" s="56"/>
      <c r="AQ88" s="56"/>
      <c r="AR88" s="56"/>
      <c r="AS88" s="56"/>
      <c r="AT88" s="1"/>
      <c r="AU88" s="1"/>
      <c r="AW88" s="55"/>
      <c r="AX88" s="224"/>
      <c r="AY88" s="224"/>
      <c r="AZ88" s="224"/>
      <c r="BA88" s="224"/>
      <c r="BB88" s="224"/>
      <c r="BC88" s="224"/>
      <c r="BD88" s="178"/>
      <c r="BE88" s="178"/>
    </row>
    <row r="89" spans="2:57" s="33" customFormat="1" ht="17.25" customHeight="1" x14ac:dyDescent="0.15">
      <c r="B89" s="57" t="s">
        <v>50</v>
      </c>
      <c r="L89" s="56"/>
      <c r="M89" s="56"/>
      <c r="N89" s="56"/>
      <c r="O89" s="56"/>
      <c r="P89" s="56"/>
      <c r="Q89" s="56"/>
      <c r="R89" s="56"/>
      <c r="S89" s="58"/>
      <c r="T89" s="58"/>
      <c r="U89" s="58"/>
      <c r="V89" s="58"/>
      <c r="W89" s="58"/>
      <c r="X89" s="56"/>
      <c r="Y89" s="56"/>
      <c r="Z89" s="56"/>
      <c r="AA89" s="56"/>
      <c r="AB89" s="56"/>
      <c r="AC89" s="56"/>
      <c r="AL89" s="59"/>
      <c r="AM89" s="1"/>
      <c r="AN89" s="1"/>
      <c r="AO89" s="1"/>
      <c r="AP89" s="1"/>
      <c r="AW89" s="55"/>
      <c r="AX89" s="224"/>
      <c r="AY89" s="224"/>
      <c r="AZ89" s="224"/>
      <c r="BA89" s="224"/>
      <c r="BB89" s="224"/>
      <c r="BC89" s="224"/>
      <c r="BD89" s="178"/>
      <c r="BE89" s="178"/>
    </row>
    <row r="90" spans="2:57" s="33" customFormat="1" ht="12.75" customHeight="1" x14ac:dyDescent="0.15">
      <c r="L90" s="56"/>
      <c r="M90" s="60"/>
      <c r="N90" s="60"/>
      <c r="O90" s="60"/>
      <c r="P90" s="60"/>
      <c r="Q90" s="60"/>
      <c r="R90" s="60"/>
      <c r="S90" s="60"/>
      <c r="T90" s="61"/>
      <c r="U90" s="61"/>
      <c r="V90" s="61"/>
      <c r="W90" s="61"/>
      <c r="X90" s="61"/>
      <c r="Y90" s="61"/>
      <c r="Z90" s="61"/>
      <c r="AA90" s="60"/>
      <c r="AB90" s="60"/>
      <c r="AC90" s="60"/>
      <c r="AL90" s="59"/>
      <c r="AM90" s="605" t="s">
        <v>263</v>
      </c>
      <c r="AN90" s="606"/>
      <c r="AO90" s="606"/>
      <c r="AP90" s="607"/>
      <c r="AW90" s="55"/>
      <c r="AX90" s="224"/>
      <c r="AY90" s="224"/>
      <c r="AZ90" s="224"/>
      <c r="BA90" s="224"/>
      <c r="BB90" s="224"/>
      <c r="BC90" s="224"/>
      <c r="BD90" s="178"/>
      <c r="BE90" s="178"/>
    </row>
    <row r="91" spans="2:57" s="33" customFormat="1" ht="12.75" customHeight="1" x14ac:dyDescent="0.15">
      <c r="L91" s="56"/>
      <c r="M91" s="60"/>
      <c r="N91" s="60"/>
      <c r="O91" s="60"/>
      <c r="P91" s="60"/>
      <c r="Q91" s="60"/>
      <c r="R91" s="60"/>
      <c r="S91" s="60"/>
      <c r="T91" s="61"/>
      <c r="U91" s="61"/>
      <c r="V91" s="61"/>
      <c r="W91" s="61"/>
      <c r="X91" s="61"/>
      <c r="Y91" s="61"/>
      <c r="Z91" s="61"/>
      <c r="AA91" s="60"/>
      <c r="AB91" s="60"/>
      <c r="AC91" s="60"/>
      <c r="AL91" s="59"/>
      <c r="AM91" s="608"/>
      <c r="AN91" s="609"/>
      <c r="AO91" s="609"/>
      <c r="AP91" s="610"/>
      <c r="AW91" s="55"/>
      <c r="AX91" s="224"/>
      <c r="AY91" s="224"/>
      <c r="AZ91" s="224"/>
      <c r="BA91" s="224"/>
      <c r="BB91" s="224"/>
      <c r="BC91" s="224"/>
      <c r="BD91" s="178"/>
      <c r="BE91" s="178"/>
    </row>
    <row r="92" spans="2:57" s="33" customFormat="1" ht="12.75" customHeight="1" x14ac:dyDescent="0.15">
      <c r="L92" s="56"/>
      <c r="M92" s="60"/>
      <c r="N92" s="60"/>
      <c r="O92" s="60"/>
      <c r="P92" s="60"/>
      <c r="Q92" s="60"/>
      <c r="R92" s="60"/>
      <c r="S92" s="60"/>
      <c r="T92" s="60"/>
      <c r="U92" s="60"/>
      <c r="V92" s="60"/>
      <c r="W92" s="60"/>
      <c r="X92" s="60"/>
      <c r="Y92" s="60"/>
      <c r="Z92" s="60"/>
      <c r="AA92" s="60"/>
      <c r="AB92" s="60"/>
      <c r="AC92" s="60"/>
      <c r="AL92" s="59"/>
      <c r="AM92" s="323"/>
      <c r="AN92" s="323"/>
      <c r="AO92" s="4"/>
      <c r="AP92" s="4"/>
      <c r="AW92" s="55"/>
      <c r="AX92" s="224"/>
      <c r="AY92" s="224"/>
      <c r="AZ92" s="224"/>
      <c r="BA92" s="224"/>
      <c r="BB92" s="224"/>
      <c r="BC92" s="224"/>
      <c r="BD92" s="178"/>
      <c r="BE92" s="178"/>
    </row>
    <row r="93" spans="2:57" s="33" customFormat="1" ht="6" customHeight="1" x14ac:dyDescent="0.15">
      <c r="L93" s="56"/>
      <c r="M93" s="60"/>
      <c r="N93" s="60"/>
      <c r="O93" s="60"/>
      <c r="P93" s="60"/>
      <c r="Q93" s="60"/>
      <c r="R93" s="60"/>
      <c r="S93" s="60"/>
      <c r="T93" s="60"/>
      <c r="U93" s="60"/>
      <c r="V93" s="60"/>
      <c r="W93" s="60"/>
      <c r="X93" s="60"/>
      <c r="Y93" s="60"/>
      <c r="Z93" s="60"/>
      <c r="AA93" s="60"/>
      <c r="AB93" s="60"/>
      <c r="AC93" s="60"/>
      <c r="AL93" s="59"/>
      <c r="AM93" s="59"/>
      <c r="AW93" s="55"/>
      <c r="AX93" s="224"/>
      <c r="AY93" s="224"/>
      <c r="AZ93" s="224"/>
      <c r="BA93" s="224"/>
      <c r="BB93" s="224"/>
      <c r="BC93" s="224"/>
      <c r="BD93" s="178"/>
      <c r="BE93" s="178"/>
    </row>
    <row r="94" spans="2:57" s="33" customFormat="1" ht="12.75" customHeight="1" x14ac:dyDescent="0.15">
      <c r="B94" s="512" t="s">
        <v>2</v>
      </c>
      <c r="C94" s="513"/>
      <c r="D94" s="513"/>
      <c r="E94" s="513"/>
      <c r="F94" s="513"/>
      <c r="G94" s="513"/>
      <c r="H94" s="513"/>
      <c r="I94" s="513"/>
      <c r="J94" s="515" t="s">
        <v>10</v>
      </c>
      <c r="K94" s="515"/>
      <c r="L94" s="62" t="s">
        <v>3</v>
      </c>
      <c r="M94" s="515" t="s">
        <v>11</v>
      </c>
      <c r="N94" s="515"/>
      <c r="O94" s="516" t="s">
        <v>12</v>
      </c>
      <c r="P94" s="515"/>
      <c r="Q94" s="515"/>
      <c r="R94" s="515"/>
      <c r="S94" s="515"/>
      <c r="T94" s="515"/>
      <c r="U94" s="515" t="s">
        <v>13</v>
      </c>
      <c r="V94" s="515"/>
      <c r="W94" s="515"/>
      <c r="X94" s="56"/>
      <c r="Y94" s="56"/>
      <c r="Z94" s="56"/>
      <c r="AA94" s="56"/>
      <c r="AB94" s="56"/>
      <c r="AC94" s="56"/>
      <c r="AD94" s="34"/>
      <c r="AE94" s="34"/>
      <c r="AF94" s="34"/>
      <c r="AG94" s="34"/>
      <c r="AH94" s="34"/>
      <c r="AI94" s="34"/>
      <c r="AJ94" s="34"/>
      <c r="AK94" s="56"/>
      <c r="AL94" s="517">
        <f>$AL$9</f>
        <v>0</v>
      </c>
      <c r="AM94" s="518"/>
      <c r="AN94" s="526" t="s">
        <v>4</v>
      </c>
      <c r="AO94" s="526"/>
      <c r="AP94" s="518">
        <v>3</v>
      </c>
      <c r="AQ94" s="518"/>
      <c r="AR94" s="526" t="s">
        <v>5</v>
      </c>
      <c r="AS94" s="527"/>
      <c r="AT94" s="56"/>
      <c r="AU94" s="56"/>
      <c r="AW94" s="55"/>
      <c r="AX94" s="224"/>
      <c r="AY94" s="224"/>
      <c r="AZ94" s="224"/>
      <c r="BA94" s="224"/>
      <c r="BB94" s="224"/>
      <c r="BC94" s="224"/>
      <c r="BD94" s="178"/>
      <c r="BE94" s="178"/>
    </row>
    <row r="95" spans="2:57" s="33" customFormat="1" ht="13.5" customHeight="1" x14ac:dyDescent="0.15">
      <c r="B95" s="513"/>
      <c r="C95" s="513"/>
      <c r="D95" s="513"/>
      <c r="E95" s="513"/>
      <c r="F95" s="513"/>
      <c r="G95" s="513"/>
      <c r="H95" s="513"/>
      <c r="I95" s="513"/>
      <c r="J95" s="532" t="str">
        <f>$J$10</f>
        <v>1</v>
      </c>
      <c r="K95" s="470" t="str">
        <f>$K$10</f>
        <v>3</v>
      </c>
      <c r="L95" s="534" t="str">
        <f>$L$10</f>
        <v>1</v>
      </c>
      <c r="M95" s="473" t="str">
        <f>$M$10</f>
        <v>0</v>
      </c>
      <c r="N95" s="470" t="str">
        <f>$N$10</f>
        <v>8</v>
      </c>
      <c r="O95" s="473" t="str">
        <f>$O$10</f>
        <v>9</v>
      </c>
      <c r="P95" s="467" t="str">
        <f>$P$10</f>
        <v>5</v>
      </c>
      <c r="Q95" s="467" t="str">
        <f>$Q$10</f>
        <v>1</v>
      </c>
      <c r="R95" s="467" t="str">
        <f>$R$10</f>
        <v>2</v>
      </c>
      <c r="S95" s="467" t="str">
        <f>$S$10</f>
        <v>2</v>
      </c>
      <c r="T95" s="470" t="str">
        <f>$T$10</f>
        <v>5</v>
      </c>
      <c r="U95" s="473">
        <f>$U$10</f>
        <v>0</v>
      </c>
      <c r="V95" s="467">
        <f>$V$10</f>
        <v>0</v>
      </c>
      <c r="W95" s="470">
        <f>$W$10</f>
        <v>0</v>
      </c>
      <c r="X95" s="56"/>
      <c r="Y95" s="56"/>
      <c r="Z95" s="56"/>
      <c r="AA95" s="56"/>
      <c r="AB95" s="56"/>
      <c r="AC95" s="56"/>
      <c r="AD95" s="34"/>
      <c r="AE95" s="34"/>
      <c r="AF95" s="34"/>
      <c r="AG95" s="34"/>
      <c r="AH95" s="34"/>
      <c r="AI95" s="34"/>
      <c r="AJ95" s="34"/>
      <c r="AK95" s="56"/>
      <c r="AL95" s="519"/>
      <c r="AM95" s="520"/>
      <c r="AN95" s="528"/>
      <c r="AO95" s="528"/>
      <c r="AP95" s="520"/>
      <c r="AQ95" s="520"/>
      <c r="AR95" s="528"/>
      <c r="AS95" s="529"/>
      <c r="AT95" s="56"/>
      <c r="AU95" s="56"/>
      <c r="AW95" s="55"/>
      <c r="AX95" s="224"/>
      <c r="AY95" s="224"/>
      <c r="AZ95" s="224"/>
      <c r="BA95" s="224"/>
      <c r="BB95" s="224"/>
      <c r="BC95" s="224"/>
      <c r="BD95" s="178"/>
      <c r="BE95" s="178"/>
    </row>
    <row r="96" spans="2:57" s="33" customFormat="1" ht="9" customHeight="1" x14ac:dyDescent="0.15">
      <c r="B96" s="513"/>
      <c r="C96" s="513"/>
      <c r="D96" s="513"/>
      <c r="E96" s="513"/>
      <c r="F96" s="513"/>
      <c r="G96" s="513"/>
      <c r="H96" s="513"/>
      <c r="I96" s="513"/>
      <c r="J96" s="533"/>
      <c r="K96" s="471"/>
      <c r="L96" s="535"/>
      <c r="M96" s="474"/>
      <c r="N96" s="471"/>
      <c r="O96" s="474"/>
      <c r="P96" s="468"/>
      <c r="Q96" s="468"/>
      <c r="R96" s="468"/>
      <c r="S96" s="468"/>
      <c r="T96" s="471"/>
      <c r="U96" s="474"/>
      <c r="V96" s="468"/>
      <c r="W96" s="471"/>
      <c r="X96" s="56"/>
      <c r="Y96" s="56"/>
      <c r="Z96" s="56"/>
      <c r="AA96" s="56"/>
      <c r="AB96" s="56"/>
      <c r="AC96" s="56"/>
      <c r="AD96" s="34"/>
      <c r="AE96" s="34"/>
      <c r="AF96" s="34"/>
      <c r="AG96" s="34"/>
      <c r="AH96" s="34"/>
      <c r="AI96" s="34"/>
      <c r="AJ96" s="34"/>
      <c r="AK96" s="56"/>
      <c r="AL96" s="521"/>
      <c r="AM96" s="522"/>
      <c r="AN96" s="530"/>
      <c r="AO96" s="530"/>
      <c r="AP96" s="522"/>
      <c r="AQ96" s="522"/>
      <c r="AR96" s="530"/>
      <c r="AS96" s="531"/>
      <c r="AT96" s="56"/>
      <c r="AU96" s="56"/>
      <c r="AW96" s="55"/>
      <c r="AX96" s="224"/>
      <c r="AY96" s="224"/>
      <c r="AZ96" s="224"/>
      <c r="BA96" s="224"/>
      <c r="BB96" s="224"/>
      <c r="BC96" s="224"/>
      <c r="BD96" s="178"/>
      <c r="BE96" s="178"/>
    </row>
    <row r="97" spans="2:65" s="33" customFormat="1" ht="6" customHeight="1" x14ac:dyDescent="0.15">
      <c r="B97" s="514"/>
      <c r="C97" s="514"/>
      <c r="D97" s="514"/>
      <c r="E97" s="514"/>
      <c r="F97" s="514"/>
      <c r="G97" s="514"/>
      <c r="H97" s="514"/>
      <c r="I97" s="514"/>
      <c r="J97" s="533"/>
      <c r="K97" s="472"/>
      <c r="L97" s="536"/>
      <c r="M97" s="475"/>
      <c r="N97" s="472"/>
      <c r="O97" s="475"/>
      <c r="P97" s="469"/>
      <c r="Q97" s="469"/>
      <c r="R97" s="469"/>
      <c r="S97" s="469"/>
      <c r="T97" s="472"/>
      <c r="U97" s="475"/>
      <c r="V97" s="469"/>
      <c r="W97" s="472"/>
      <c r="X97" s="56"/>
      <c r="Y97" s="56"/>
      <c r="Z97" s="56"/>
      <c r="AA97" s="56"/>
      <c r="AB97" s="56"/>
      <c r="AC97" s="56"/>
      <c r="AD97" s="56"/>
      <c r="AE97" s="56"/>
      <c r="AF97" s="56"/>
      <c r="AG97" s="56"/>
      <c r="AH97" s="56"/>
      <c r="AI97" s="56"/>
      <c r="AJ97" s="56"/>
      <c r="AK97" s="56"/>
      <c r="AN97" s="1"/>
      <c r="AO97" s="1"/>
      <c r="AP97" s="1"/>
      <c r="AQ97" s="1"/>
      <c r="AR97" s="1"/>
      <c r="AS97" s="1"/>
      <c r="AT97" s="56"/>
      <c r="AU97" s="56"/>
      <c r="AW97" s="55"/>
      <c r="AX97" s="224"/>
      <c r="AY97" s="224"/>
      <c r="AZ97" s="224"/>
      <c r="BA97" s="224"/>
      <c r="BB97" s="224"/>
      <c r="BC97" s="224"/>
      <c r="BD97" s="178"/>
      <c r="BE97" s="178"/>
    </row>
    <row r="98" spans="2:65" s="33" customFormat="1" ht="15" customHeight="1" x14ac:dyDescent="0.15">
      <c r="B98" s="452" t="s">
        <v>51</v>
      </c>
      <c r="C98" s="453"/>
      <c r="D98" s="453"/>
      <c r="E98" s="453"/>
      <c r="F98" s="453"/>
      <c r="G98" s="453"/>
      <c r="H98" s="453"/>
      <c r="I98" s="454"/>
      <c r="J98" s="452" t="s">
        <v>6</v>
      </c>
      <c r="K98" s="453"/>
      <c r="L98" s="453"/>
      <c r="M98" s="453"/>
      <c r="N98" s="461"/>
      <c r="O98" s="464" t="s">
        <v>52</v>
      </c>
      <c r="P98" s="453"/>
      <c r="Q98" s="453"/>
      <c r="R98" s="453"/>
      <c r="S98" s="453"/>
      <c r="T98" s="453"/>
      <c r="U98" s="454"/>
      <c r="V98" s="63" t="s">
        <v>53</v>
      </c>
      <c r="W98" s="64"/>
      <c r="X98" s="64"/>
      <c r="Y98" s="476" t="s">
        <v>54</v>
      </c>
      <c r="Z98" s="476"/>
      <c r="AA98" s="476"/>
      <c r="AB98" s="476"/>
      <c r="AC98" s="476"/>
      <c r="AD98" s="476"/>
      <c r="AE98" s="476"/>
      <c r="AF98" s="476"/>
      <c r="AG98" s="476"/>
      <c r="AH98" s="476"/>
      <c r="AI98" s="64"/>
      <c r="AJ98" s="64"/>
      <c r="AK98" s="65"/>
      <c r="AL98" s="477" t="s">
        <v>213</v>
      </c>
      <c r="AM98" s="477"/>
      <c r="AN98" s="478" t="s">
        <v>33</v>
      </c>
      <c r="AO98" s="478"/>
      <c r="AP98" s="478"/>
      <c r="AQ98" s="478"/>
      <c r="AR98" s="478"/>
      <c r="AS98" s="479"/>
      <c r="AT98" s="56"/>
      <c r="AU98" s="56"/>
      <c r="AW98" s="55"/>
      <c r="AX98" s="224"/>
      <c r="AY98" s="224"/>
      <c r="AZ98" s="224"/>
      <c r="BA98" s="224"/>
      <c r="BB98" s="224"/>
      <c r="BC98" s="224"/>
      <c r="BD98" s="178"/>
      <c r="BE98" s="178"/>
    </row>
    <row r="99" spans="2:65" s="33" customFormat="1" ht="13.5" customHeight="1" x14ac:dyDescent="0.15">
      <c r="B99" s="455"/>
      <c r="C99" s="456"/>
      <c r="D99" s="456"/>
      <c r="E99" s="456"/>
      <c r="F99" s="456"/>
      <c r="G99" s="456"/>
      <c r="H99" s="456"/>
      <c r="I99" s="457"/>
      <c r="J99" s="455"/>
      <c r="K99" s="456"/>
      <c r="L99" s="456"/>
      <c r="M99" s="456"/>
      <c r="N99" s="462"/>
      <c r="O99" s="465"/>
      <c r="P99" s="456"/>
      <c r="Q99" s="456"/>
      <c r="R99" s="456"/>
      <c r="S99" s="456"/>
      <c r="T99" s="456"/>
      <c r="U99" s="457"/>
      <c r="V99" s="480" t="s">
        <v>7</v>
      </c>
      <c r="W99" s="481"/>
      <c r="X99" s="481"/>
      <c r="Y99" s="482"/>
      <c r="Z99" s="486" t="s">
        <v>16</v>
      </c>
      <c r="AA99" s="487"/>
      <c r="AB99" s="487"/>
      <c r="AC99" s="488"/>
      <c r="AD99" s="492" t="s">
        <v>17</v>
      </c>
      <c r="AE99" s="493"/>
      <c r="AF99" s="493"/>
      <c r="AG99" s="494"/>
      <c r="AH99" s="498" t="s">
        <v>83</v>
      </c>
      <c r="AI99" s="499"/>
      <c r="AJ99" s="499"/>
      <c r="AK99" s="500"/>
      <c r="AL99" s="504" t="s">
        <v>214</v>
      </c>
      <c r="AM99" s="504"/>
      <c r="AN99" s="506" t="s">
        <v>19</v>
      </c>
      <c r="AO99" s="507"/>
      <c r="AP99" s="507"/>
      <c r="AQ99" s="507"/>
      <c r="AR99" s="508"/>
      <c r="AS99" s="509"/>
      <c r="AT99" s="56"/>
      <c r="AU99" s="56"/>
      <c r="AW99" s="55"/>
      <c r="AX99" s="224"/>
      <c r="AY99" s="284" t="s">
        <v>240</v>
      </c>
      <c r="AZ99" s="284" t="s">
        <v>240</v>
      </c>
      <c r="BA99" s="284" t="s">
        <v>238</v>
      </c>
      <c r="BB99" s="647" t="s">
        <v>239</v>
      </c>
      <c r="BC99" s="648"/>
      <c r="BD99" s="178"/>
      <c r="BE99" s="178"/>
    </row>
    <row r="100" spans="2:65" s="33" customFormat="1" ht="13.5" customHeight="1" x14ac:dyDescent="0.15">
      <c r="B100" s="458"/>
      <c r="C100" s="459"/>
      <c r="D100" s="459"/>
      <c r="E100" s="459"/>
      <c r="F100" s="459"/>
      <c r="G100" s="459"/>
      <c r="H100" s="459"/>
      <c r="I100" s="460"/>
      <c r="J100" s="458"/>
      <c r="K100" s="459"/>
      <c r="L100" s="459"/>
      <c r="M100" s="459"/>
      <c r="N100" s="463"/>
      <c r="O100" s="466"/>
      <c r="P100" s="459"/>
      <c r="Q100" s="459"/>
      <c r="R100" s="459"/>
      <c r="S100" s="459"/>
      <c r="T100" s="459"/>
      <c r="U100" s="460"/>
      <c r="V100" s="483"/>
      <c r="W100" s="484"/>
      <c r="X100" s="484"/>
      <c r="Y100" s="485"/>
      <c r="Z100" s="489"/>
      <c r="AA100" s="490"/>
      <c r="AB100" s="490"/>
      <c r="AC100" s="491"/>
      <c r="AD100" s="495"/>
      <c r="AE100" s="496"/>
      <c r="AF100" s="496"/>
      <c r="AG100" s="497"/>
      <c r="AH100" s="501"/>
      <c r="AI100" s="502"/>
      <c r="AJ100" s="502"/>
      <c r="AK100" s="503"/>
      <c r="AL100" s="505"/>
      <c r="AM100" s="505"/>
      <c r="AN100" s="510"/>
      <c r="AO100" s="510"/>
      <c r="AP100" s="510"/>
      <c r="AQ100" s="510"/>
      <c r="AR100" s="510"/>
      <c r="AS100" s="511"/>
      <c r="AT100" s="56"/>
      <c r="AU100" s="56"/>
      <c r="AW100" s="55"/>
      <c r="AX100" s="224"/>
      <c r="AY100" s="285"/>
      <c r="AZ100" s="286" t="s">
        <v>234</v>
      </c>
      <c r="BA100" s="286" t="s">
        <v>237</v>
      </c>
      <c r="BB100" s="287" t="s">
        <v>235</v>
      </c>
      <c r="BC100" s="286" t="s">
        <v>234</v>
      </c>
      <c r="BD100" s="178"/>
      <c r="BE100" s="178"/>
      <c r="BL100" s="178" t="s">
        <v>248</v>
      </c>
      <c r="BM100" s="178" t="s">
        <v>148</v>
      </c>
    </row>
    <row r="101" spans="2:65" s="33" customFormat="1" ht="18" customHeight="1" x14ac:dyDescent="0.15">
      <c r="B101" s="412"/>
      <c r="C101" s="413"/>
      <c r="D101" s="413"/>
      <c r="E101" s="413"/>
      <c r="F101" s="413"/>
      <c r="G101" s="413"/>
      <c r="H101" s="413"/>
      <c r="I101" s="414"/>
      <c r="J101" s="412"/>
      <c r="K101" s="413"/>
      <c r="L101" s="413"/>
      <c r="M101" s="413"/>
      <c r="N101" s="418"/>
      <c r="O101" s="321"/>
      <c r="P101" s="330" t="s">
        <v>45</v>
      </c>
      <c r="Q101" s="319"/>
      <c r="R101" s="330" t="s">
        <v>46</v>
      </c>
      <c r="S101" s="138"/>
      <c r="T101" s="420" t="s">
        <v>20</v>
      </c>
      <c r="U101" s="421"/>
      <c r="V101" s="422"/>
      <c r="W101" s="423"/>
      <c r="X101" s="423"/>
      <c r="Y101" s="74" t="s">
        <v>8</v>
      </c>
      <c r="Z101" s="44"/>
      <c r="AA101" s="45"/>
      <c r="AB101" s="45"/>
      <c r="AC101" s="43" t="s">
        <v>8</v>
      </c>
      <c r="AD101" s="44"/>
      <c r="AE101" s="45"/>
      <c r="AF101" s="45"/>
      <c r="AG101" s="46" t="s">
        <v>8</v>
      </c>
      <c r="AH101" s="407">
        <f>IF(V101="賃金で算定",V102+Z102-AD102,0)</f>
        <v>0</v>
      </c>
      <c r="AI101" s="408"/>
      <c r="AJ101" s="408"/>
      <c r="AK101" s="409"/>
      <c r="AL101" s="66"/>
      <c r="AM101" s="67"/>
      <c r="AN101" s="410"/>
      <c r="AO101" s="411"/>
      <c r="AP101" s="411"/>
      <c r="AQ101" s="411"/>
      <c r="AR101" s="411"/>
      <c r="AS101" s="46" t="s">
        <v>8</v>
      </c>
      <c r="AT101" s="56"/>
      <c r="AU101" s="56"/>
      <c r="AV101" s="53" t="str">
        <f>IF(OR(O101="",Q101=""),"", IF(O101&lt;20,DATE(O101+118,Q101,IF(S101="",1,S101)),DATE(O101+88,Q101,IF(S101="",1,S101))))</f>
        <v/>
      </c>
      <c r="AW101" s="55" t="str">
        <f>IF(AV101&lt;=設定シート!C$15,"昔",IF(AV101&lt;=設定シート!E$15,"上",IF(AV101&lt;=設定シート!G$15,"中","下")))</f>
        <v>下</v>
      </c>
      <c r="AX101" s="224">
        <f>IF(AV101&lt;=設定シート!$E$36,5,IF(AV101&lt;=設定シート!$I$36,7,IF(AV101&lt;=設定シート!$M$36,9,11)))</f>
        <v>11</v>
      </c>
      <c r="AY101" s="290"/>
      <c r="AZ101" s="288"/>
      <c r="BA101" s="292">
        <f>AN101</f>
        <v>0</v>
      </c>
      <c r="BB101" s="288"/>
      <c r="BC101" s="288"/>
      <c r="BD101" s="178"/>
      <c r="BE101" s="178"/>
      <c r="BL101" s="1"/>
      <c r="BM101" s="1"/>
    </row>
    <row r="102" spans="2:65" s="33" customFormat="1" ht="18" customHeight="1" x14ac:dyDescent="0.15">
      <c r="B102" s="415"/>
      <c r="C102" s="416"/>
      <c r="D102" s="416"/>
      <c r="E102" s="416"/>
      <c r="F102" s="416"/>
      <c r="G102" s="416"/>
      <c r="H102" s="416"/>
      <c r="I102" s="417"/>
      <c r="J102" s="415"/>
      <c r="K102" s="416"/>
      <c r="L102" s="416"/>
      <c r="M102" s="416"/>
      <c r="N102" s="419"/>
      <c r="O102" s="322"/>
      <c r="P102" s="331" t="s">
        <v>45</v>
      </c>
      <c r="Q102" s="320"/>
      <c r="R102" s="331" t="s">
        <v>46</v>
      </c>
      <c r="S102" s="141"/>
      <c r="T102" s="445" t="s">
        <v>21</v>
      </c>
      <c r="U102" s="446"/>
      <c r="V102" s="447"/>
      <c r="W102" s="448"/>
      <c r="X102" s="448"/>
      <c r="Y102" s="449"/>
      <c r="Z102" s="450"/>
      <c r="AA102" s="451"/>
      <c r="AB102" s="451"/>
      <c r="AC102" s="451"/>
      <c r="AD102" s="450"/>
      <c r="AE102" s="451"/>
      <c r="AF102" s="451"/>
      <c r="AG102" s="537"/>
      <c r="AH102" s="400">
        <f>IF(V101="賃金で算定",0,V102+Z102-AD102)</f>
        <v>0</v>
      </c>
      <c r="AI102" s="400"/>
      <c r="AJ102" s="400"/>
      <c r="AK102" s="401"/>
      <c r="AL102" s="405">
        <f>IF(V101="賃金で算定","賃金で算定",IF(OR(V102=0,$F119="",AV101=""),0,IF(AW101="昔",VLOOKUP($F119,労務比率,AX101,FALSE),IF(AW101="上",VLOOKUP($F119,労務比率,AX101,FALSE),IF(AW101="中",VLOOKUP($F119,労務比率,AX101,FALSE),VLOOKUP($F119,労務比率,AX101,FALSE))))))</f>
        <v>0</v>
      </c>
      <c r="AM102" s="406"/>
      <c r="AN102" s="402">
        <f>IF(V101="賃金で算定",0,INT(AH102*AL102/100))</f>
        <v>0</v>
      </c>
      <c r="AO102" s="403"/>
      <c r="AP102" s="403"/>
      <c r="AQ102" s="403"/>
      <c r="AR102" s="403"/>
      <c r="AS102" s="38"/>
      <c r="AT102" s="56"/>
      <c r="AU102" s="56"/>
      <c r="AV102" s="53"/>
      <c r="AW102" s="55"/>
      <c r="AX102" s="224"/>
      <c r="AY102" s="291">
        <f>AH102</f>
        <v>0</v>
      </c>
      <c r="AZ102" s="289">
        <f>IF(AV101&lt;=設定シート!C$85,AH102,IF(AND(AV101&gt;=設定シート!E$85,AV101&lt;=設定シート!G$85),AH102*105/108,AH102))</f>
        <v>0</v>
      </c>
      <c r="BA102" s="286"/>
      <c r="BB102" s="289">
        <f>IF($AL102="賃金で算定",0,INT(AY102*$AL102/100))</f>
        <v>0</v>
      </c>
      <c r="BC102" s="289">
        <f>IF(AY102=AZ102,BB102,AZ102*$AL102/100)</f>
        <v>0</v>
      </c>
      <c r="BD102" s="178"/>
      <c r="BE102" s="178"/>
      <c r="BL102" s="178">
        <f>IF(AY102=AZ102,0,1)</f>
        <v>0</v>
      </c>
      <c r="BM102" s="178" t="str">
        <f>IF(BL102=1,AL102,"")</f>
        <v/>
      </c>
    </row>
    <row r="103" spans="2:65" s="33" customFormat="1" ht="18" customHeight="1" x14ac:dyDescent="0.15">
      <c r="B103" s="412"/>
      <c r="C103" s="413"/>
      <c r="D103" s="413"/>
      <c r="E103" s="413"/>
      <c r="F103" s="413"/>
      <c r="G103" s="413"/>
      <c r="H103" s="413"/>
      <c r="I103" s="414"/>
      <c r="J103" s="412"/>
      <c r="K103" s="413"/>
      <c r="L103" s="413"/>
      <c r="M103" s="413"/>
      <c r="N103" s="418"/>
      <c r="O103" s="321"/>
      <c r="P103" s="330" t="s">
        <v>45</v>
      </c>
      <c r="Q103" s="319"/>
      <c r="R103" s="330" t="s">
        <v>46</v>
      </c>
      <c r="S103" s="138"/>
      <c r="T103" s="420" t="s">
        <v>47</v>
      </c>
      <c r="U103" s="421"/>
      <c r="V103" s="422"/>
      <c r="W103" s="423"/>
      <c r="X103" s="423"/>
      <c r="Y103" s="75"/>
      <c r="Z103" s="40"/>
      <c r="AA103" s="41"/>
      <c r="AB103" s="41"/>
      <c r="AC103" s="42"/>
      <c r="AD103" s="40"/>
      <c r="AE103" s="41"/>
      <c r="AF103" s="41"/>
      <c r="AG103" s="47"/>
      <c r="AH103" s="407">
        <f>IF(V103="賃金で算定",V104+Z104-AD104,0)</f>
        <v>0</v>
      </c>
      <c r="AI103" s="408"/>
      <c r="AJ103" s="408"/>
      <c r="AK103" s="409"/>
      <c r="AL103" s="66"/>
      <c r="AM103" s="67"/>
      <c r="AN103" s="410"/>
      <c r="AO103" s="411"/>
      <c r="AP103" s="411"/>
      <c r="AQ103" s="411"/>
      <c r="AR103" s="411"/>
      <c r="AS103" s="39"/>
      <c r="AT103" s="56"/>
      <c r="AU103" s="56"/>
      <c r="AV103" s="53" t="str">
        <f>IF(OR(O103="",Q103=""),"", IF(O103&lt;20,DATE(O103+118,Q103,IF(S103="",1,S103)),DATE(O103+88,Q103,IF(S103="",1,S103))))</f>
        <v/>
      </c>
      <c r="AW103" s="55" t="str">
        <f>IF(AV103&lt;=設定シート!C$15,"昔",IF(AV103&lt;=設定シート!E$15,"上",IF(AV103&lt;=設定シート!G$15,"中","下")))</f>
        <v>下</v>
      </c>
      <c r="AX103" s="224">
        <f>IF(AV103&lt;=設定シート!$E$36,5,IF(AV103&lt;=設定シート!$I$36,7,IF(AV103&lt;=設定シート!$M$36,9,11)))</f>
        <v>11</v>
      </c>
      <c r="AY103" s="290"/>
      <c r="AZ103" s="288"/>
      <c r="BA103" s="292">
        <f t="shared" ref="BA103" si="34">AN103</f>
        <v>0</v>
      </c>
      <c r="BB103" s="288"/>
      <c r="BC103" s="288"/>
      <c r="BD103" s="178"/>
      <c r="BE103" s="178"/>
      <c r="BL103" s="178"/>
      <c r="BM103" s="178"/>
    </row>
    <row r="104" spans="2:65" s="33" customFormat="1" ht="18" customHeight="1" x14ac:dyDescent="0.15">
      <c r="B104" s="415"/>
      <c r="C104" s="416"/>
      <c r="D104" s="416"/>
      <c r="E104" s="416"/>
      <c r="F104" s="416"/>
      <c r="G104" s="416"/>
      <c r="H104" s="416"/>
      <c r="I104" s="417"/>
      <c r="J104" s="415"/>
      <c r="K104" s="416"/>
      <c r="L104" s="416"/>
      <c r="M104" s="416"/>
      <c r="N104" s="419"/>
      <c r="O104" s="322"/>
      <c r="P104" s="331" t="s">
        <v>45</v>
      </c>
      <c r="Q104" s="320"/>
      <c r="R104" s="331" t="s">
        <v>46</v>
      </c>
      <c r="S104" s="141"/>
      <c r="T104" s="445" t="s">
        <v>48</v>
      </c>
      <c r="U104" s="446"/>
      <c r="V104" s="447"/>
      <c r="W104" s="448"/>
      <c r="X104" s="448"/>
      <c r="Y104" s="449"/>
      <c r="Z104" s="450"/>
      <c r="AA104" s="451"/>
      <c r="AB104" s="451"/>
      <c r="AC104" s="451"/>
      <c r="AD104" s="450"/>
      <c r="AE104" s="451"/>
      <c r="AF104" s="451"/>
      <c r="AG104" s="537"/>
      <c r="AH104" s="400">
        <f>IF(V103="賃金で算定",0,V104+Z104-AD104)</f>
        <v>0</v>
      </c>
      <c r="AI104" s="400"/>
      <c r="AJ104" s="400"/>
      <c r="AK104" s="401"/>
      <c r="AL104" s="405">
        <f>IF(V103="賃金で算定","賃金で算定",IF(OR(V104=0,$F119="",AV103=""),0,IF(AW103="昔",VLOOKUP($F119,労務比率,AX103,FALSE),IF(AW103="上",VLOOKUP($F119,労務比率,AX103,FALSE),IF(AW103="中",VLOOKUP($F119,労務比率,AX103,FALSE),VLOOKUP($F119,労務比率,AX103,FALSE))))))</f>
        <v>0</v>
      </c>
      <c r="AM104" s="406"/>
      <c r="AN104" s="402">
        <f>IF(V103="賃金で算定",0,INT(AH104*AL104/100))</f>
        <v>0</v>
      </c>
      <c r="AO104" s="403"/>
      <c r="AP104" s="403"/>
      <c r="AQ104" s="403"/>
      <c r="AR104" s="403"/>
      <c r="AS104" s="38"/>
      <c r="AT104" s="56"/>
      <c r="AU104" s="56"/>
      <c r="AV104" s="53"/>
      <c r="AW104" s="55"/>
      <c r="AX104" s="224"/>
      <c r="AY104" s="291">
        <f t="shared" ref="AY104" si="35">AH104</f>
        <v>0</v>
      </c>
      <c r="AZ104" s="289">
        <f>IF(AV103&lt;=設定シート!C$85,AH104,IF(AND(AV103&gt;=設定シート!E$85,AV103&lt;=設定シート!G$85),AH104*105/108,AH104))</f>
        <v>0</v>
      </c>
      <c r="BA104" s="286"/>
      <c r="BB104" s="289">
        <f t="shared" ref="BB104" si="36">IF($AL104="賃金で算定",0,INT(AY104*$AL104/100))</f>
        <v>0</v>
      </c>
      <c r="BC104" s="289">
        <f>IF(AY104=AZ104,BB104,AZ104*$AL104/100)</f>
        <v>0</v>
      </c>
      <c r="BD104" s="178"/>
      <c r="BE104" s="178"/>
      <c r="BL104" s="178">
        <f>IF(AY104=AZ104,0,1)</f>
        <v>0</v>
      </c>
      <c r="BM104" s="178" t="str">
        <f>IF(BL104=1,AL104,"")</f>
        <v/>
      </c>
    </row>
    <row r="105" spans="2:65" s="33" customFormat="1" ht="18" customHeight="1" x14ac:dyDescent="0.15">
      <c r="B105" s="412"/>
      <c r="C105" s="413"/>
      <c r="D105" s="413"/>
      <c r="E105" s="413"/>
      <c r="F105" s="413"/>
      <c r="G105" s="413"/>
      <c r="H105" s="413"/>
      <c r="I105" s="414"/>
      <c r="J105" s="412"/>
      <c r="K105" s="413"/>
      <c r="L105" s="413"/>
      <c r="M105" s="413"/>
      <c r="N105" s="418"/>
      <c r="O105" s="321"/>
      <c r="P105" s="330" t="s">
        <v>45</v>
      </c>
      <c r="Q105" s="319"/>
      <c r="R105" s="330" t="s">
        <v>46</v>
      </c>
      <c r="S105" s="138"/>
      <c r="T105" s="420" t="s">
        <v>47</v>
      </c>
      <c r="U105" s="421"/>
      <c r="V105" s="422"/>
      <c r="W105" s="423"/>
      <c r="X105" s="423"/>
      <c r="Y105" s="75"/>
      <c r="Z105" s="40"/>
      <c r="AA105" s="41"/>
      <c r="AB105" s="41"/>
      <c r="AC105" s="42"/>
      <c r="AD105" s="40"/>
      <c r="AE105" s="41"/>
      <c r="AF105" s="41"/>
      <c r="AG105" s="47"/>
      <c r="AH105" s="407">
        <f>IF(V105="賃金で算定",V106+Z106-AD106,0)</f>
        <v>0</v>
      </c>
      <c r="AI105" s="408"/>
      <c r="AJ105" s="408"/>
      <c r="AK105" s="409"/>
      <c r="AL105" s="66"/>
      <c r="AM105" s="67"/>
      <c r="AN105" s="410"/>
      <c r="AO105" s="411"/>
      <c r="AP105" s="411"/>
      <c r="AQ105" s="411"/>
      <c r="AR105" s="411"/>
      <c r="AS105" s="39"/>
      <c r="AT105" s="56"/>
      <c r="AU105" s="56"/>
      <c r="AV105" s="53" t="str">
        <f>IF(OR(O105="",Q105=""),"", IF(O105&lt;20,DATE(O105+118,Q105,IF(S105="",1,S105)),DATE(O105+88,Q105,IF(S105="",1,S105))))</f>
        <v/>
      </c>
      <c r="AW105" s="55" t="str">
        <f>IF(AV105&lt;=設定シート!C$15,"昔",IF(AV105&lt;=設定シート!E$15,"上",IF(AV105&lt;=設定シート!G$15,"中","下")))</f>
        <v>下</v>
      </c>
      <c r="AX105" s="224">
        <f>IF(AV105&lt;=設定シート!$E$36,5,IF(AV105&lt;=設定シート!$I$36,7,IF(AV105&lt;=設定シート!$M$36,9,11)))</f>
        <v>11</v>
      </c>
      <c r="AY105" s="290"/>
      <c r="AZ105" s="288"/>
      <c r="BA105" s="292">
        <f t="shared" ref="BA105" si="37">AN105</f>
        <v>0</v>
      </c>
      <c r="BB105" s="288"/>
      <c r="BC105" s="288"/>
      <c r="BD105" s="178"/>
      <c r="BE105" s="178"/>
      <c r="BL105" s="1"/>
      <c r="BM105" s="1"/>
    </row>
    <row r="106" spans="2:65" s="33" customFormat="1" ht="18" customHeight="1" x14ac:dyDescent="0.15">
      <c r="B106" s="415"/>
      <c r="C106" s="416"/>
      <c r="D106" s="416"/>
      <c r="E106" s="416"/>
      <c r="F106" s="416"/>
      <c r="G106" s="416"/>
      <c r="H106" s="416"/>
      <c r="I106" s="417"/>
      <c r="J106" s="415"/>
      <c r="K106" s="416"/>
      <c r="L106" s="416"/>
      <c r="M106" s="416"/>
      <c r="N106" s="419"/>
      <c r="O106" s="322"/>
      <c r="P106" s="331" t="s">
        <v>45</v>
      </c>
      <c r="Q106" s="320"/>
      <c r="R106" s="331" t="s">
        <v>46</v>
      </c>
      <c r="S106" s="141"/>
      <c r="T106" s="445" t="s">
        <v>48</v>
      </c>
      <c r="U106" s="446"/>
      <c r="V106" s="447"/>
      <c r="W106" s="448"/>
      <c r="X106" s="448"/>
      <c r="Y106" s="449"/>
      <c r="Z106" s="447"/>
      <c r="AA106" s="448"/>
      <c r="AB106" s="448"/>
      <c r="AC106" s="448"/>
      <c r="AD106" s="447"/>
      <c r="AE106" s="448"/>
      <c r="AF106" s="448"/>
      <c r="AG106" s="449"/>
      <c r="AH106" s="400">
        <f>IF(V105="賃金で算定",0,V106+Z106-AD106)</f>
        <v>0</v>
      </c>
      <c r="AI106" s="400"/>
      <c r="AJ106" s="400"/>
      <c r="AK106" s="401"/>
      <c r="AL106" s="405">
        <f>IF(V105="賃金で算定","賃金で算定",IF(OR(V106=0,$F119="",AV105=""),0,IF(AW105="昔",VLOOKUP($F119,労務比率,AX105,FALSE),IF(AW105="上",VLOOKUP($F119,労務比率,AX105,FALSE),IF(AW105="中",VLOOKUP($F119,労務比率,AX105,FALSE),VLOOKUP($F119,労務比率,AX105,FALSE))))))</f>
        <v>0</v>
      </c>
      <c r="AM106" s="406"/>
      <c r="AN106" s="402">
        <f>IF(V105="賃金で算定",0,INT(AH106*AL106/100))</f>
        <v>0</v>
      </c>
      <c r="AO106" s="403"/>
      <c r="AP106" s="403"/>
      <c r="AQ106" s="403"/>
      <c r="AR106" s="403"/>
      <c r="AS106" s="38"/>
      <c r="AT106" s="56"/>
      <c r="AU106" s="56"/>
      <c r="AV106" s="53"/>
      <c r="AW106" s="55"/>
      <c r="AX106" s="224"/>
      <c r="AY106" s="291">
        <f t="shared" ref="AY106" si="38">AH106</f>
        <v>0</v>
      </c>
      <c r="AZ106" s="289">
        <f>IF(AV105&lt;=設定シート!C$85,AH106,IF(AND(AV105&gt;=設定シート!E$85,AV105&lt;=設定シート!G$85),AH106*105/108,AH106))</f>
        <v>0</v>
      </c>
      <c r="BA106" s="286"/>
      <c r="BB106" s="289">
        <f t="shared" ref="BB106" si="39">IF($AL106="賃金で算定",0,INT(AY106*$AL106/100))</f>
        <v>0</v>
      </c>
      <c r="BC106" s="289">
        <f>IF(AY106=AZ106,BB106,AZ106*$AL106/100)</f>
        <v>0</v>
      </c>
      <c r="BD106" s="178"/>
      <c r="BE106" s="178"/>
      <c r="BL106" s="178">
        <f>IF(AY106=AZ106,0,1)</f>
        <v>0</v>
      </c>
      <c r="BM106" s="178" t="str">
        <f>IF(BL106=1,AL106,"")</f>
        <v/>
      </c>
    </row>
    <row r="107" spans="2:65" s="33" customFormat="1" ht="18" customHeight="1" x14ac:dyDescent="0.15">
      <c r="B107" s="412"/>
      <c r="C107" s="413"/>
      <c r="D107" s="413"/>
      <c r="E107" s="413"/>
      <c r="F107" s="413"/>
      <c r="G107" s="413"/>
      <c r="H107" s="413"/>
      <c r="I107" s="414"/>
      <c r="J107" s="412"/>
      <c r="K107" s="413"/>
      <c r="L107" s="413"/>
      <c r="M107" s="413"/>
      <c r="N107" s="418"/>
      <c r="O107" s="321"/>
      <c r="P107" s="330" t="s">
        <v>45</v>
      </c>
      <c r="Q107" s="319"/>
      <c r="R107" s="330" t="s">
        <v>46</v>
      </c>
      <c r="S107" s="138"/>
      <c r="T107" s="420" t="s">
        <v>20</v>
      </c>
      <c r="U107" s="421"/>
      <c r="V107" s="422"/>
      <c r="W107" s="423"/>
      <c r="X107" s="423"/>
      <c r="Y107" s="76"/>
      <c r="Z107" s="36"/>
      <c r="AA107" s="37"/>
      <c r="AB107" s="37"/>
      <c r="AC107" s="48"/>
      <c r="AD107" s="36"/>
      <c r="AE107" s="37"/>
      <c r="AF107" s="37"/>
      <c r="AG107" s="49"/>
      <c r="AH107" s="407">
        <f>IF(V107="賃金で算定",V108+Z108-AD108,0)</f>
        <v>0</v>
      </c>
      <c r="AI107" s="408"/>
      <c r="AJ107" s="408"/>
      <c r="AK107" s="409"/>
      <c r="AL107" s="66"/>
      <c r="AM107" s="67"/>
      <c r="AN107" s="410"/>
      <c r="AO107" s="411"/>
      <c r="AP107" s="411"/>
      <c r="AQ107" s="411"/>
      <c r="AR107" s="411"/>
      <c r="AS107" s="39"/>
      <c r="AT107" s="56"/>
      <c r="AU107" s="56"/>
      <c r="AV107" s="53" t="str">
        <f>IF(OR(O107="",Q107=""),"", IF(O107&lt;20,DATE(O107+118,Q107,IF(S107="",1,S107)),DATE(O107+88,Q107,IF(S107="",1,S107))))</f>
        <v/>
      </c>
      <c r="AW107" s="55" t="str">
        <f>IF(AV107&lt;=設定シート!C$15,"昔",IF(AV107&lt;=設定シート!E$15,"上",IF(AV107&lt;=設定シート!G$15,"中","下")))</f>
        <v>下</v>
      </c>
      <c r="AX107" s="224">
        <f>IF(AV107&lt;=設定シート!$E$36,5,IF(AV107&lt;=設定シート!$I$36,7,IF(AV107&lt;=設定シート!$M$36,9,11)))</f>
        <v>11</v>
      </c>
      <c r="AY107" s="290"/>
      <c r="AZ107" s="288"/>
      <c r="BA107" s="292">
        <f t="shared" ref="BA107" si="40">AN107</f>
        <v>0</v>
      </c>
      <c r="BB107" s="288"/>
      <c r="BC107" s="288"/>
      <c r="BD107" s="178"/>
      <c r="BE107" s="178"/>
      <c r="BL107" s="1"/>
      <c r="BM107" s="1"/>
    </row>
    <row r="108" spans="2:65" s="33" customFormat="1" ht="18" customHeight="1" x14ac:dyDescent="0.15">
      <c r="B108" s="415"/>
      <c r="C108" s="416"/>
      <c r="D108" s="416"/>
      <c r="E108" s="416"/>
      <c r="F108" s="416"/>
      <c r="G108" s="416"/>
      <c r="H108" s="416"/>
      <c r="I108" s="417"/>
      <c r="J108" s="415"/>
      <c r="K108" s="416"/>
      <c r="L108" s="416"/>
      <c r="M108" s="416"/>
      <c r="N108" s="419"/>
      <c r="O108" s="322"/>
      <c r="P108" s="331" t="s">
        <v>45</v>
      </c>
      <c r="Q108" s="320"/>
      <c r="R108" s="331" t="s">
        <v>46</v>
      </c>
      <c r="S108" s="141"/>
      <c r="T108" s="445" t="s">
        <v>21</v>
      </c>
      <c r="U108" s="446"/>
      <c r="V108" s="447"/>
      <c r="W108" s="448"/>
      <c r="X108" s="448"/>
      <c r="Y108" s="449"/>
      <c r="Z108" s="450"/>
      <c r="AA108" s="451"/>
      <c r="AB108" s="451"/>
      <c r="AC108" s="451"/>
      <c r="AD108" s="447"/>
      <c r="AE108" s="448"/>
      <c r="AF108" s="448"/>
      <c r="AG108" s="449"/>
      <c r="AH108" s="400">
        <f>IF(V107="賃金で算定",0,V108+Z108-AD108)</f>
        <v>0</v>
      </c>
      <c r="AI108" s="400"/>
      <c r="AJ108" s="400"/>
      <c r="AK108" s="401"/>
      <c r="AL108" s="405">
        <f>IF(V107="賃金で算定","賃金で算定",IF(OR(V108=0,$F119="",AV107=""),0,IF(AW107="昔",VLOOKUP($F119,労務比率,AX107,FALSE),IF(AW107="上",VLOOKUP($F119,労務比率,AX107,FALSE),IF(AW107="中",VLOOKUP($F119,労務比率,AX107,FALSE),VLOOKUP($F119,労務比率,AX107,FALSE))))))</f>
        <v>0</v>
      </c>
      <c r="AM108" s="406"/>
      <c r="AN108" s="402">
        <f>IF(V107="賃金で算定",0,INT(AH108*AL108/100))</f>
        <v>0</v>
      </c>
      <c r="AO108" s="403"/>
      <c r="AP108" s="403"/>
      <c r="AQ108" s="403"/>
      <c r="AR108" s="403"/>
      <c r="AS108" s="38"/>
      <c r="AT108" s="56"/>
      <c r="AU108" s="56"/>
      <c r="AV108" s="53"/>
      <c r="AW108" s="55"/>
      <c r="AX108" s="224"/>
      <c r="AY108" s="291">
        <f t="shared" ref="AY108" si="41">AH108</f>
        <v>0</v>
      </c>
      <c r="AZ108" s="289">
        <f>IF(AV107&lt;=設定シート!C$85,AH108,IF(AND(AV107&gt;=設定シート!E$85,AV107&lt;=設定シート!G$85),AH108*105/108,AH108))</f>
        <v>0</v>
      </c>
      <c r="BA108" s="286"/>
      <c r="BB108" s="289">
        <f t="shared" ref="BB108" si="42">IF($AL108="賃金で算定",0,INT(AY108*$AL108/100))</f>
        <v>0</v>
      </c>
      <c r="BC108" s="289">
        <f>IF(AY108=AZ108,BB108,AZ108*$AL108/100)</f>
        <v>0</v>
      </c>
      <c r="BD108" s="178"/>
      <c r="BE108" s="178"/>
      <c r="BL108" s="178">
        <f>IF(AY108=AZ108,0,1)</f>
        <v>0</v>
      </c>
      <c r="BM108" s="178" t="str">
        <f>IF(BL108=1,AL108,"")</f>
        <v/>
      </c>
    </row>
    <row r="109" spans="2:65" s="33" customFormat="1" ht="18" customHeight="1" x14ac:dyDescent="0.15">
      <c r="B109" s="412"/>
      <c r="C109" s="413"/>
      <c r="D109" s="413"/>
      <c r="E109" s="413"/>
      <c r="F109" s="413"/>
      <c r="G109" s="413"/>
      <c r="H109" s="413"/>
      <c r="I109" s="414"/>
      <c r="J109" s="412"/>
      <c r="K109" s="413"/>
      <c r="L109" s="413"/>
      <c r="M109" s="413"/>
      <c r="N109" s="418"/>
      <c r="O109" s="321"/>
      <c r="P109" s="330" t="s">
        <v>45</v>
      </c>
      <c r="Q109" s="319"/>
      <c r="R109" s="330" t="s">
        <v>46</v>
      </c>
      <c r="S109" s="138"/>
      <c r="T109" s="420" t="s">
        <v>47</v>
      </c>
      <c r="U109" s="421"/>
      <c r="V109" s="422"/>
      <c r="W109" s="423"/>
      <c r="X109" s="423"/>
      <c r="Y109" s="75"/>
      <c r="Z109" s="40"/>
      <c r="AA109" s="41"/>
      <c r="AB109" s="41"/>
      <c r="AC109" s="42"/>
      <c r="AD109" s="40"/>
      <c r="AE109" s="41"/>
      <c r="AF109" s="41"/>
      <c r="AG109" s="47"/>
      <c r="AH109" s="407">
        <f>IF(V109="賃金で算定",V110+Z110-AD110,0)</f>
        <v>0</v>
      </c>
      <c r="AI109" s="408"/>
      <c r="AJ109" s="408"/>
      <c r="AK109" s="409"/>
      <c r="AL109" s="66"/>
      <c r="AM109" s="67"/>
      <c r="AN109" s="410"/>
      <c r="AO109" s="411"/>
      <c r="AP109" s="411"/>
      <c r="AQ109" s="411"/>
      <c r="AR109" s="411"/>
      <c r="AS109" s="39"/>
      <c r="AT109" s="56"/>
      <c r="AU109" s="56"/>
      <c r="AV109" s="53" t="str">
        <f>IF(OR(O109="",Q109=""),"", IF(O109&lt;20,DATE(O109+118,Q109,IF(S109="",1,S109)),DATE(O109+88,Q109,IF(S109="",1,S109))))</f>
        <v/>
      </c>
      <c r="AW109" s="55" t="str">
        <f>IF(AV109&lt;=設定シート!C$15,"昔",IF(AV109&lt;=設定シート!E$15,"上",IF(AV109&lt;=設定シート!G$15,"中","下")))</f>
        <v>下</v>
      </c>
      <c r="AX109" s="224">
        <f>IF(AV109&lt;=設定シート!$E$36,5,IF(AV109&lt;=設定シート!$I$36,7,IF(AV109&lt;=設定シート!$M$36,9,11)))</f>
        <v>11</v>
      </c>
      <c r="AY109" s="290"/>
      <c r="AZ109" s="288"/>
      <c r="BA109" s="292">
        <f t="shared" ref="BA109" si="43">AN109</f>
        <v>0</v>
      </c>
      <c r="BB109" s="288"/>
      <c r="BC109" s="288"/>
      <c r="BD109" s="178"/>
      <c r="BE109" s="178"/>
      <c r="BL109" s="1"/>
      <c r="BM109" s="1"/>
    </row>
    <row r="110" spans="2:65" s="33" customFormat="1" ht="18" customHeight="1" x14ac:dyDescent="0.15">
      <c r="B110" s="415"/>
      <c r="C110" s="416"/>
      <c r="D110" s="416"/>
      <c r="E110" s="416"/>
      <c r="F110" s="416"/>
      <c r="G110" s="416"/>
      <c r="H110" s="416"/>
      <c r="I110" s="417"/>
      <c r="J110" s="415"/>
      <c r="K110" s="416"/>
      <c r="L110" s="416"/>
      <c r="M110" s="416"/>
      <c r="N110" s="419"/>
      <c r="O110" s="322"/>
      <c r="P110" s="331" t="s">
        <v>45</v>
      </c>
      <c r="Q110" s="320"/>
      <c r="R110" s="331" t="s">
        <v>46</v>
      </c>
      <c r="S110" s="141"/>
      <c r="T110" s="445" t="s">
        <v>48</v>
      </c>
      <c r="U110" s="446"/>
      <c r="V110" s="447"/>
      <c r="W110" s="448"/>
      <c r="X110" s="448"/>
      <c r="Y110" s="449"/>
      <c r="Z110" s="447"/>
      <c r="AA110" s="448"/>
      <c r="AB110" s="448"/>
      <c r="AC110" s="448"/>
      <c r="AD110" s="450"/>
      <c r="AE110" s="451"/>
      <c r="AF110" s="451"/>
      <c r="AG110" s="537"/>
      <c r="AH110" s="400">
        <f>IF(V109="賃金で算定",0,V110+Z110-AD110)</f>
        <v>0</v>
      </c>
      <c r="AI110" s="400"/>
      <c r="AJ110" s="400"/>
      <c r="AK110" s="401"/>
      <c r="AL110" s="405">
        <f>IF(V109="賃金で算定","賃金で算定",IF(OR(V110=0,$F119="",AV109=""),0,IF(AW109="昔",VLOOKUP($F119,労務比率,AX109,FALSE),IF(AW109="上",VLOOKUP($F119,労務比率,AX109,FALSE),IF(AW109="中",VLOOKUP($F119,労務比率,AX109,FALSE),VLOOKUP($F119,労務比率,AX109,FALSE))))))</f>
        <v>0</v>
      </c>
      <c r="AM110" s="406"/>
      <c r="AN110" s="402">
        <f>IF(V109="賃金で算定",0,INT(AH110*AL110/100))</f>
        <v>0</v>
      </c>
      <c r="AO110" s="403"/>
      <c r="AP110" s="403"/>
      <c r="AQ110" s="403"/>
      <c r="AR110" s="403"/>
      <c r="AS110" s="38"/>
      <c r="AT110" s="56"/>
      <c r="AU110" s="56"/>
      <c r="AV110" s="53"/>
      <c r="AW110" s="55"/>
      <c r="AX110" s="224"/>
      <c r="AY110" s="291">
        <f t="shared" ref="AY110" si="44">AH110</f>
        <v>0</v>
      </c>
      <c r="AZ110" s="289">
        <f>IF(AV109&lt;=設定シート!C$85,AH110,IF(AND(AV109&gt;=設定シート!E$85,AV109&lt;=設定シート!G$85),AH110*105/108,AH110))</f>
        <v>0</v>
      </c>
      <c r="BA110" s="286"/>
      <c r="BB110" s="289">
        <f t="shared" ref="BB110" si="45">IF($AL110="賃金で算定",0,INT(AY110*$AL110/100))</f>
        <v>0</v>
      </c>
      <c r="BC110" s="289">
        <f>IF(AY110=AZ110,BB110,AZ110*$AL110/100)</f>
        <v>0</v>
      </c>
      <c r="BD110" s="178"/>
      <c r="BE110" s="178"/>
      <c r="BL110" s="178">
        <f>IF(AY110=AZ110,0,1)</f>
        <v>0</v>
      </c>
      <c r="BM110" s="178" t="str">
        <f>IF(BL110=1,AL110,"")</f>
        <v/>
      </c>
    </row>
    <row r="111" spans="2:65" s="33" customFormat="1" ht="18" customHeight="1" x14ac:dyDescent="0.15">
      <c r="B111" s="412"/>
      <c r="C111" s="413"/>
      <c r="D111" s="413"/>
      <c r="E111" s="413"/>
      <c r="F111" s="413"/>
      <c r="G111" s="413"/>
      <c r="H111" s="413"/>
      <c r="I111" s="414"/>
      <c r="J111" s="412"/>
      <c r="K111" s="413"/>
      <c r="L111" s="413"/>
      <c r="M111" s="413"/>
      <c r="N111" s="418"/>
      <c r="O111" s="321"/>
      <c r="P111" s="330" t="s">
        <v>45</v>
      </c>
      <c r="Q111" s="319"/>
      <c r="R111" s="330" t="s">
        <v>46</v>
      </c>
      <c r="S111" s="138"/>
      <c r="T111" s="420" t="s">
        <v>47</v>
      </c>
      <c r="U111" s="421"/>
      <c r="V111" s="422"/>
      <c r="W111" s="423"/>
      <c r="X111" s="423"/>
      <c r="Y111" s="75"/>
      <c r="Z111" s="40"/>
      <c r="AA111" s="41"/>
      <c r="AB111" s="41"/>
      <c r="AC111" s="42"/>
      <c r="AD111" s="40"/>
      <c r="AE111" s="41"/>
      <c r="AF111" s="41"/>
      <c r="AG111" s="47"/>
      <c r="AH111" s="407">
        <f>IF(V111="賃金で算定",V112+Z112-AD112,0)</f>
        <v>0</v>
      </c>
      <c r="AI111" s="408"/>
      <c r="AJ111" s="408"/>
      <c r="AK111" s="409"/>
      <c r="AL111" s="66"/>
      <c r="AM111" s="67"/>
      <c r="AN111" s="410"/>
      <c r="AO111" s="411"/>
      <c r="AP111" s="411"/>
      <c r="AQ111" s="411"/>
      <c r="AR111" s="411"/>
      <c r="AS111" s="39"/>
      <c r="AT111" s="56"/>
      <c r="AU111" s="56"/>
      <c r="AV111" s="53" t="str">
        <f>IF(OR(O111="",Q111=""),"", IF(O111&lt;20,DATE(O111+118,Q111,IF(S111="",1,S111)),DATE(O111+88,Q111,IF(S111="",1,S111))))</f>
        <v/>
      </c>
      <c r="AW111" s="55" t="str">
        <f>IF(AV111&lt;=設定シート!C$15,"昔",IF(AV111&lt;=設定シート!E$15,"上",IF(AV111&lt;=設定シート!G$15,"中","下")))</f>
        <v>下</v>
      </c>
      <c r="AX111" s="224">
        <f>IF(AV111&lt;=設定シート!$E$36,5,IF(AV111&lt;=設定シート!$I$36,7,IF(AV111&lt;=設定シート!$M$36,9,11)))</f>
        <v>11</v>
      </c>
      <c r="AY111" s="290"/>
      <c r="AZ111" s="288"/>
      <c r="BA111" s="292">
        <f t="shared" ref="BA111" si="46">AN111</f>
        <v>0</v>
      </c>
      <c r="BB111" s="288"/>
      <c r="BC111" s="288"/>
      <c r="BD111" s="178"/>
      <c r="BE111" s="178"/>
      <c r="BL111" s="1"/>
      <c r="BM111" s="1"/>
    </row>
    <row r="112" spans="2:65" s="33" customFormat="1" ht="18" customHeight="1" x14ac:dyDescent="0.15">
      <c r="B112" s="415"/>
      <c r="C112" s="416"/>
      <c r="D112" s="416"/>
      <c r="E112" s="416"/>
      <c r="F112" s="416"/>
      <c r="G112" s="416"/>
      <c r="H112" s="416"/>
      <c r="I112" s="417"/>
      <c r="J112" s="415"/>
      <c r="K112" s="416"/>
      <c r="L112" s="416"/>
      <c r="M112" s="416"/>
      <c r="N112" s="419"/>
      <c r="O112" s="322"/>
      <c r="P112" s="331" t="s">
        <v>45</v>
      </c>
      <c r="Q112" s="320"/>
      <c r="R112" s="331" t="s">
        <v>46</v>
      </c>
      <c r="S112" s="141"/>
      <c r="T112" s="445" t="s">
        <v>48</v>
      </c>
      <c r="U112" s="446"/>
      <c r="V112" s="447"/>
      <c r="W112" s="448"/>
      <c r="X112" s="448"/>
      <c r="Y112" s="449"/>
      <c r="Z112" s="447"/>
      <c r="AA112" s="448"/>
      <c r="AB112" s="448"/>
      <c r="AC112" s="448"/>
      <c r="AD112" s="450"/>
      <c r="AE112" s="451"/>
      <c r="AF112" s="451"/>
      <c r="AG112" s="537"/>
      <c r="AH112" s="400">
        <f>IF(V111="賃金で算定",0,V112+Z112-AD112)</f>
        <v>0</v>
      </c>
      <c r="AI112" s="400"/>
      <c r="AJ112" s="400"/>
      <c r="AK112" s="401"/>
      <c r="AL112" s="405">
        <f>IF(V111="賃金で算定","賃金で算定",IF(OR(V112=0,$F119="",AV111=""),0,IF(AW111="昔",VLOOKUP($F119,労務比率,AX111,FALSE),IF(AW111="上",VLOOKUP($F119,労務比率,AX111,FALSE),IF(AW111="中",VLOOKUP($F119,労務比率,AX111,FALSE),VLOOKUP($F119,労務比率,AX111,FALSE))))))</f>
        <v>0</v>
      </c>
      <c r="AM112" s="406"/>
      <c r="AN112" s="402">
        <f>IF(V111="賃金で算定",0,INT(AH112*AL112/100))</f>
        <v>0</v>
      </c>
      <c r="AO112" s="403"/>
      <c r="AP112" s="403"/>
      <c r="AQ112" s="403"/>
      <c r="AR112" s="403"/>
      <c r="AS112" s="38"/>
      <c r="AT112" s="56"/>
      <c r="AU112" s="56"/>
      <c r="AV112" s="53"/>
      <c r="AW112" s="55"/>
      <c r="AX112" s="224"/>
      <c r="AY112" s="291">
        <f t="shared" ref="AY112" si="47">AH112</f>
        <v>0</v>
      </c>
      <c r="AZ112" s="289">
        <f>IF(AV111&lt;=設定シート!C$85,AH112,IF(AND(AV111&gt;=設定シート!E$85,AV111&lt;=設定シート!G$85),AH112*105/108,AH112))</f>
        <v>0</v>
      </c>
      <c r="BA112" s="286"/>
      <c r="BB112" s="289">
        <f t="shared" ref="BB112" si="48">IF($AL112="賃金で算定",0,INT(AY112*$AL112/100))</f>
        <v>0</v>
      </c>
      <c r="BC112" s="289">
        <f>IF(AY112=AZ112,BB112,AZ112*$AL112/100)</f>
        <v>0</v>
      </c>
      <c r="BD112" s="178"/>
      <c r="BE112" s="178"/>
      <c r="BL112" s="178">
        <f>IF(AY112=AZ112,0,1)</f>
        <v>0</v>
      </c>
      <c r="BM112" s="178" t="str">
        <f>IF(BL112=1,AL112,"")</f>
        <v/>
      </c>
    </row>
    <row r="113" spans="2:65" s="33" customFormat="1" ht="18" customHeight="1" x14ac:dyDescent="0.15">
      <c r="B113" s="412"/>
      <c r="C113" s="413"/>
      <c r="D113" s="413"/>
      <c r="E113" s="413"/>
      <c r="F113" s="413"/>
      <c r="G113" s="413"/>
      <c r="H113" s="413"/>
      <c r="I113" s="414"/>
      <c r="J113" s="412"/>
      <c r="K113" s="413"/>
      <c r="L113" s="413"/>
      <c r="M113" s="413"/>
      <c r="N113" s="418"/>
      <c r="O113" s="321"/>
      <c r="P113" s="330" t="s">
        <v>45</v>
      </c>
      <c r="Q113" s="319"/>
      <c r="R113" s="330" t="s">
        <v>46</v>
      </c>
      <c r="S113" s="138"/>
      <c r="T113" s="420" t="s">
        <v>20</v>
      </c>
      <c r="U113" s="421"/>
      <c r="V113" s="422"/>
      <c r="W113" s="423"/>
      <c r="X113" s="423"/>
      <c r="Y113" s="75"/>
      <c r="Z113" s="40"/>
      <c r="AA113" s="41"/>
      <c r="AB113" s="41"/>
      <c r="AC113" s="42"/>
      <c r="AD113" s="40"/>
      <c r="AE113" s="41"/>
      <c r="AF113" s="41"/>
      <c r="AG113" s="47"/>
      <c r="AH113" s="407">
        <f>IF(V113="賃金で算定",V114+Z114-AD114,0)</f>
        <v>0</v>
      </c>
      <c r="AI113" s="408"/>
      <c r="AJ113" s="408"/>
      <c r="AK113" s="409"/>
      <c r="AL113" s="66"/>
      <c r="AM113" s="67"/>
      <c r="AN113" s="410"/>
      <c r="AO113" s="411"/>
      <c r="AP113" s="411"/>
      <c r="AQ113" s="411"/>
      <c r="AR113" s="411"/>
      <c r="AS113" s="39"/>
      <c r="AT113" s="56"/>
      <c r="AU113" s="56"/>
      <c r="AV113" s="53" t="str">
        <f>IF(OR(O113="",Q113=""),"", IF(O113&lt;20,DATE(O113+118,Q113,IF(S113="",1,S113)),DATE(O113+88,Q113,IF(S113="",1,S113))))</f>
        <v/>
      </c>
      <c r="AW113" s="55" t="str">
        <f>IF(AV113&lt;=設定シート!C$15,"昔",IF(AV113&lt;=設定シート!E$15,"上",IF(AV113&lt;=設定シート!G$15,"中","下")))</f>
        <v>下</v>
      </c>
      <c r="AX113" s="224">
        <f>IF(AV113&lt;=設定シート!$E$36,5,IF(AV113&lt;=設定シート!$I$36,7,IF(AV113&lt;=設定シート!$M$36,9,11)))</f>
        <v>11</v>
      </c>
      <c r="AY113" s="290"/>
      <c r="AZ113" s="288"/>
      <c r="BA113" s="292">
        <f t="shared" ref="BA113" si="49">AN113</f>
        <v>0</v>
      </c>
      <c r="BB113" s="288"/>
      <c r="BC113" s="288"/>
      <c r="BD113" s="178"/>
      <c r="BE113" s="178"/>
      <c r="BL113" s="1"/>
      <c r="BM113" s="1"/>
    </row>
    <row r="114" spans="2:65" s="33" customFormat="1" ht="18" customHeight="1" x14ac:dyDescent="0.15">
      <c r="B114" s="415"/>
      <c r="C114" s="416"/>
      <c r="D114" s="416"/>
      <c r="E114" s="416"/>
      <c r="F114" s="416"/>
      <c r="G114" s="416"/>
      <c r="H114" s="416"/>
      <c r="I114" s="417"/>
      <c r="J114" s="415"/>
      <c r="K114" s="416"/>
      <c r="L114" s="416"/>
      <c r="M114" s="416"/>
      <c r="N114" s="419"/>
      <c r="O114" s="322"/>
      <c r="P114" s="331" t="s">
        <v>45</v>
      </c>
      <c r="Q114" s="320"/>
      <c r="R114" s="331" t="s">
        <v>46</v>
      </c>
      <c r="S114" s="141"/>
      <c r="T114" s="445" t="s">
        <v>21</v>
      </c>
      <c r="U114" s="446"/>
      <c r="V114" s="447"/>
      <c r="W114" s="448"/>
      <c r="X114" s="448"/>
      <c r="Y114" s="449"/>
      <c r="Z114" s="447"/>
      <c r="AA114" s="448"/>
      <c r="AB114" s="448"/>
      <c r="AC114" s="448"/>
      <c r="AD114" s="450"/>
      <c r="AE114" s="451"/>
      <c r="AF114" s="451"/>
      <c r="AG114" s="537"/>
      <c r="AH114" s="400">
        <f>IF(V113="賃金で算定",0,V114+Z114-AD114)</f>
        <v>0</v>
      </c>
      <c r="AI114" s="400"/>
      <c r="AJ114" s="400"/>
      <c r="AK114" s="401"/>
      <c r="AL114" s="405">
        <f>IF(V113="賃金で算定","賃金で算定",IF(OR(V114=0,$F119="",AV113=""),0,IF(AW113="昔",VLOOKUP($F119,労務比率,AX113,FALSE),IF(AW113="上",VLOOKUP($F119,労務比率,AX113,FALSE),IF(AW113="中",VLOOKUP($F119,労務比率,AX113,FALSE),VLOOKUP($F119,労務比率,AX113,FALSE))))))</f>
        <v>0</v>
      </c>
      <c r="AM114" s="406"/>
      <c r="AN114" s="402">
        <f>IF(V113="賃金で算定",0,INT(AH114*AL114/100))</f>
        <v>0</v>
      </c>
      <c r="AO114" s="403"/>
      <c r="AP114" s="403"/>
      <c r="AQ114" s="403"/>
      <c r="AR114" s="403"/>
      <c r="AS114" s="38"/>
      <c r="AT114" s="56"/>
      <c r="AU114" s="56"/>
      <c r="AV114" s="53"/>
      <c r="AW114" s="55"/>
      <c r="AX114" s="224"/>
      <c r="AY114" s="291">
        <f t="shared" ref="AY114" si="50">AH114</f>
        <v>0</v>
      </c>
      <c r="AZ114" s="289">
        <f>IF(AV113&lt;=設定シート!C$85,AH114,IF(AND(AV113&gt;=設定シート!E$85,AV113&lt;=設定シート!G$85),AH114*105/108,AH114))</f>
        <v>0</v>
      </c>
      <c r="BA114" s="286"/>
      <c r="BB114" s="289">
        <f t="shared" ref="BB114" si="51">IF($AL114="賃金で算定",0,INT(AY114*$AL114/100))</f>
        <v>0</v>
      </c>
      <c r="BC114" s="289">
        <f>IF(AY114=AZ114,BB114,AZ114*$AL114/100)</f>
        <v>0</v>
      </c>
      <c r="BD114" s="178"/>
      <c r="BE114" s="178"/>
      <c r="BL114" s="178">
        <f>IF(AY114=AZ114,0,1)</f>
        <v>0</v>
      </c>
      <c r="BM114" s="178" t="str">
        <f>IF(BL114=1,AL114,"")</f>
        <v/>
      </c>
    </row>
    <row r="115" spans="2:65" s="33" customFormat="1" ht="18" customHeight="1" x14ac:dyDescent="0.15">
      <c r="B115" s="412"/>
      <c r="C115" s="413"/>
      <c r="D115" s="413"/>
      <c r="E115" s="413"/>
      <c r="F115" s="413"/>
      <c r="G115" s="413"/>
      <c r="H115" s="413"/>
      <c r="I115" s="414"/>
      <c r="J115" s="412"/>
      <c r="K115" s="413"/>
      <c r="L115" s="413"/>
      <c r="M115" s="413"/>
      <c r="N115" s="418"/>
      <c r="O115" s="321"/>
      <c r="P115" s="330" t="s">
        <v>45</v>
      </c>
      <c r="Q115" s="319"/>
      <c r="R115" s="330" t="s">
        <v>46</v>
      </c>
      <c r="S115" s="138"/>
      <c r="T115" s="420" t="s">
        <v>47</v>
      </c>
      <c r="U115" s="421"/>
      <c r="V115" s="422"/>
      <c r="W115" s="423"/>
      <c r="X115" s="423"/>
      <c r="Y115" s="75"/>
      <c r="Z115" s="40"/>
      <c r="AA115" s="41"/>
      <c r="AB115" s="41"/>
      <c r="AC115" s="42"/>
      <c r="AD115" s="40"/>
      <c r="AE115" s="41"/>
      <c r="AF115" s="41"/>
      <c r="AG115" s="47"/>
      <c r="AH115" s="407">
        <f>IF(V115="賃金で算定",V116+Z116-AD116,0)</f>
        <v>0</v>
      </c>
      <c r="AI115" s="408"/>
      <c r="AJ115" s="408"/>
      <c r="AK115" s="409"/>
      <c r="AL115" s="66"/>
      <c r="AM115" s="67"/>
      <c r="AN115" s="410"/>
      <c r="AO115" s="411"/>
      <c r="AP115" s="411"/>
      <c r="AQ115" s="411"/>
      <c r="AR115" s="411"/>
      <c r="AS115" s="39"/>
      <c r="AT115" s="56"/>
      <c r="AU115" s="56"/>
      <c r="AV115" s="53" t="str">
        <f>IF(OR(O115="",Q115=""),"", IF(O115&lt;20,DATE(O115+118,Q115,IF(S115="",1,S115)),DATE(O115+88,Q115,IF(S115="",1,S115))))</f>
        <v/>
      </c>
      <c r="AW115" s="55" t="str">
        <f>IF(AV115&lt;=設定シート!C$15,"昔",IF(AV115&lt;=設定シート!E$15,"上",IF(AV115&lt;=設定シート!G$15,"中","下")))</f>
        <v>下</v>
      </c>
      <c r="AX115" s="224">
        <f>IF(AV115&lt;=設定シート!$E$36,5,IF(AV115&lt;=設定シート!$I$36,7,IF(AV115&lt;=設定シート!$M$36,9,11)))</f>
        <v>11</v>
      </c>
      <c r="AY115" s="290"/>
      <c r="AZ115" s="288"/>
      <c r="BA115" s="292">
        <f t="shared" ref="BA115" si="52">AN115</f>
        <v>0</v>
      </c>
      <c r="BB115" s="288"/>
      <c r="BC115" s="288"/>
      <c r="BD115" s="178"/>
      <c r="BE115" s="178"/>
      <c r="BL115" s="1"/>
      <c r="BM115" s="1"/>
    </row>
    <row r="116" spans="2:65" s="33" customFormat="1" ht="18" customHeight="1" x14ac:dyDescent="0.15">
      <c r="B116" s="415"/>
      <c r="C116" s="416"/>
      <c r="D116" s="416"/>
      <c r="E116" s="416"/>
      <c r="F116" s="416"/>
      <c r="G116" s="416"/>
      <c r="H116" s="416"/>
      <c r="I116" s="417"/>
      <c r="J116" s="415"/>
      <c r="K116" s="416"/>
      <c r="L116" s="416"/>
      <c r="M116" s="416"/>
      <c r="N116" s="419"/>
      <c r="O116" s="322"/>
      <c r="P116" s="331" t="s">
        <v>45</v>
      </c>
      <c r="Q116" s="320"/>
      <c r="R116" s="331" t="s">
        <v>46</v>
      </c>
      <c r="S116" s="141"/>
      <c r="T116" s="445" t="s">
        <v>48</v>
      </c>
      <c r="U116" s="446"/>
      <c r="V116" s="447"/>
      <c r="W116" s="448"/>
      <c r="X116" s="448"/>
      <c r="Y116" s="449"/>
      <c r="Z116" s="447"/>
      <c r="AA116" s="448"/>
      <c r="AB116" s="448"/>
      <c r="AC116" s="448"/>
      <c r="AD116" s="450"/>
      <c r="AE116" s="451"/>
      <c r="AF116" s="451"/>
      <c r="AG116" s="537"/>
      <c r="AH116" s="400">
        <f>IF(V115="賃金で算定",0,V116+Z116-AD116)</f>
        <v>0</v>
      </c>
      <c r="AI116" s="400"/>
      <c r="AJ116" s="400"/>
      <c r="AK116" s="401"/>
      <c r="AL116" s="405">
        <f>IF(V115="賃金で算定","賃金で算定",IF(OR(V116=0,$F119="",AV115=""),0,IF(AW115="昔",VLOOKUP($F119,労務比率,AX115,FALSE),IF(AW115="上",VLOOKUP($F119,労務比率,AX115,FALSE),IF(AW115="中",VLOOKUP($F119,労務比率,AX115,FALSE),VLOOKUP($F119,労務比率,AX115,FALSE))))))</f>
        <v>0</v>
      </c>
      <c r="AM116" s="406"/>
      <c r="AN116" s="402">
        <f>IF(V115="賃金で算定",0,INT(AH116*AL116/100))</f>
        <v>0</v>
      </c>
      <c r="AO116" s="403"/>
      <c r="AP116" s="403"/>
      <c r="AQ116" s="403"/>
      <c r="AR116" s="403"/>
      <c r="AS116" s="38"/>
      <c r="AT116" s="56"/>
      <c r="AU116" s="56"/>
      <c r="AV116" s="53"/>
      <c r="AW116" s="55"/>
      <c r="AX116" s="224"/>
      <c r="AY116" s="291">
        <f t="shared" ref="AY116" si="53">AH116</f>
        <v>0</v>
      </c>
      <c r="AZ116" s="289">
        <f>IF(AV115&lt;=設定シート!C$85,AH116,IF(AND(AV115&gt;=設定シート!E$85,AV115&lt;=設定シート!G$85),AH116*105/108,AH116))</f>
        <v>0</v>
      </c>
      <c r="BA116" s="286"/>
      <c r="BB116" s="289">
        <f t="shared" ref="BB116" si="54">IF($AL116="賃金で算定",0,INT(AY116*$AL116/100))</f>
        <v>0</v>
      </c>
      <c r="BC116" s="289">
        <f>IF(AY116=AZ116,BB116,AZ116*$AL116/100)</f>
        <v>0</v>
      </c>
      <c r="BD116" s="178"/>
      <c r="BE116" s="178"/>
      <c r="BL116" s="178">
        <f>IF(AY116=AZ116,0,1)</f>
        <v>0</v>
      </c>
      <c r="BM116" s="178" t="str">
        <f>IF(BL116=1,AL116,"")</f>
        <v/>
      </c>
    </row>
    <row r="117" spans="2:65" s="33" customFormat="1" ht="18" customHeight="1" x14ac:dyDescent="0.15">
      <c r="B117" s="412"/>
      <c r="C117" s="413"/>
      <c r="D117" s="413"/>
      <c r="E117" s="413"/>
      <c r="F117" s="413"/>
      <c r="G117" s="413"/>
      <c r="H117" s="413"/>
      <c r="I117" s="414"/>
      <c r="J117" s="412"/>
      <c r="K117" s="413"/>
      <c r="L117" s="413"/>
      <c r="M117" s="413"/>
      <c r="N117" s="418"/>
      <c r="O117" s="321"/>
      <c r="P117" s="330" t="s">
        <v>45</v>
      </c>
      <c r="Q117" s="319"/>
      <c r="R117" s="330" t="s">
        <v>46</v>
      </c>
      <c r="S117" s="138"/>
      <c r="T117" s="420" t="s">
        <v>47</v>
      </c>
      <c r="U117" s="421"/>
      <c r="V117" s="422"/>
      <c r="W117" s="423"/>
      <c r="X117" s="423"/>
      <c r="Y117" s="75"/>
      <c r="Z117" s="40"/>
      <c r="AA117" s="41"/>
      <c r="AB117" s="41"/>
      <c r="AC117" s="42"/>
      <c r="AD117" s="40"/>
      <c r="AE117" s="41"/>
      <c r="AF117" s="41"/>
      <c r="AG117" s="47"/>
      <c r="AH117" s="407">
        <f>IF(V117="賃金で算定",V118+Z118-AD118,0)</f>
        <v>0</v>
      </c>
      <c r="AI117" s="408"/>
      <c r="AJ117" s="408"/>
      <c r="AK117" s="409"/>
      <c r="AL117" s="66"/>
      <c r="AM117" s="67"/>
      <c r="AN117" s="410"/>
      <c r="AO117" s="411"/>
      <c r="AP117" s="411"/>
      <c r="AQ117" s="411"/>
      <c r="AR117" s="411"/>
      <c r="AS117" s="39"/>
      <c r="AT117" s="56"/>
      <c r="AU117" s="56"/>
      <c r="AV117" s="53" t="str">
        <f>IF(OR(O117="",Q117=""),"", IF(O117&lt;20,DATE(O117+118,Q117,IF(S117="",1,S117)),DATE(O117+88,Q117,IF(S117="",1,S117))))</f>
        <v/>
      </c>
      <c r="AW117" s="55" t="str">
        <f>IF(AV117&lt;=設定シート!C$15,"昔",IF(AV117&lt;=設定シート!E$15,"上",IF(AV117&lt;=設定シート!G$15,"中","下")))</f>
        <v>下</v>
      </c>
      <c r="AX117" s="224">
        <f>IF(AV117&lt;=設定シート!$E$36,5,IF(AV117&lt;=設定シート!$I$36,7,IF(AV117&lt;=設定シート!$M$36,9,11)))</f>
        <v>11</v>
      </c>
      <c r="AY117" s="290"/>
      <c r="AZ117" s="288"/>
      <c r="BA117" s="292">
        <f t="shared" ref="BA117" si="55">AN117</f>
        <v>0</v>
      </c>
      <c r="BB117" s="288"/>
      <c r="BC117" s="288"/>
      <c r="BD117" s="178"/>
      <c r="BE117" s="178"/>
      <c r="BL117" s="1"/>
      <c r="BM117" s="1"/>
    </row>
    <row r="118" spans="2:65" s="33" customFormat="1" ht="18" customHeight="1" x14ac:dyDescent="0.15">
      <c r="B118" s="415"/>
      <c r="C118" s="416"/>
      <c r="D118" s="416"/>
      <c r="E118" s="416"/>
      <c r="F118" s="416"/>
      <c r="G118" s="416"/>
      <c r="H118" s="416"/>
      <c r="I118" s="417"/>
      <c r="J118" s="415"/>
      <c r="K118" s="416"/>
      <c r="L118" s="416"/>
      <c r="M118" s="416"/>
      <c r="N118" s="419"/>
      <c r="O118" s="322"/>
      <c r="P118" s="331" t="s">
        <v>45</v>
      </c>
      <c r="Q118" s="320"/>
      <c r="R118" s="331" t="s">
        <v>46</v>
      </c>
      <c r="S118" s="141"/>
      <c r="T118" s="445" t="s">
        <v>48</v>
      </c>
      <c r="U118" s="446"/>
      <c r="V118" s="447"/>
      <c r="W118" s="448"/>
      <c r="X118" s="448"/>
      <c r="Y118" s="449"/>
      <c r="Z118" s="447"/>
      <c r="AA118" s="448"/>
      <c r="AB118" s="448"/>
      <c r="AC118" s="448"/>
      <c r="AD118" s="450"/>
      <c r="AE118" s="451"/>
      <c r="AF118" s="451"/>
      <c r="AG118" s="537"/>
      <c r="AH118" s="402">
        <f>IF(V117="賃金で算定",0,V118+Z118-AD118)</f>
        <v>0</v>
      </c>
      <c r="AI118" s="403"/>
      <c r="AJ118" s="403"/>
      <c r="AK118" s="404"/>
      <c r="AL118" s="405">
        <f>IF(V117="賃金で算定","賃金で算定",IF(OR(V118=0,$F119="",AV117=""),0,IF(AW117="昔",VLOOKUP($F119,労務比率,AX117,FALSE),IF(AW117="上",VLOOKUP($F119,労務比率,AX117,FALSE),IF(AW117="中",VLOOKUP($F119,労務比率,AX117,FALSE),VLOOKUP($F119,労務比率,AX117,FALSE))))))</f>
        <v>0</v>
      </c>
      <c r="AM118" s="406"/>
      <c r="AN118" s="402">
        <f>IF(V117="賃金で算定",0,INT(AH118*AL118/100))</f>
        <v>0</v>
      </c>
      <c r="AO118" s="403"/>
      <c r="AP118" s="403"/>
      <c r="AQ118" s="403"/>
      <c r="AR118" s="403"/>
      <c r="AS118" s="38"/>
      <c r="AT118" s="56"/>
      <c r="AU118" s="56"/>
      <c r="AV118" s="53"/>
      <c r="AW118" s="55"/>
      <c r="AX118" s="224"/>
      <c r="AY118" s="291">
        <f t="shared" ref="AY118" si="56">AH118</f>
        <v>0</v>
      </c>
      <c r="AZ118" s="289">
        <f>IF(AV117&lt;=設定シート!C$85,AH118,IF(AND(AV117&gt;=設定シート!E$85,AV117&lt;=設定シート!G$85),AH118*105/108,AH118))</f>
        <v>0</v>
      </c>
      <c r="BA118" s="286"/>
      <c r="BB118" s="289">
        <f t="shared" ref="BB118" si="57">IF($AL118="賃金で算定",0,INT(AY118*$AL118/100))</f>
        <v>0</v>
      </c>
      <c r="BC118" s="289">
        <f>IF(AY118=AZ118,BB118,AZ118*$AL118/100)</f>
        <v>0</v>
      </c>
      <c r="BD118" s="178"/>
      <c r="BE118" s="178"/>
      <c r="BL118" s="178">
        <f>IF(AY118=AZ118,0,1)</f>
        <v>0</v>
      </c>
      <c r="BM118" s="178" t="str">
        <f>IF(BL118=1,AL118,"")</f>
        <v/>
      </c>
    </row>
    <row r="119" spans="2:65" s="33" customFormat="1" ht="18" customHeight="1" x14ac:dyDescent="0.15">
      <c r="B119" s="424" t="s">
        <v>82</v>
      </c>
      <c r="C119" s="425"/>
      <c r="D119" s="425"/>
      <c r="E119" s="426"/>
      <c r="F119" s="433"/>
      <c r="G119" s="434"/>
      <c r="H119" s="434"/>
      <c r="I119" s="434"/>
      <c r="J119" s="434"/>
      <c r="K119" s="434"/>
      <c r="L119" s="434"/>
      <c r="M119" s="434"/>
      <c r="N119" s="435"/>
      <c r="O119" s="424" t="s">
        <v>49</v>
      </c>
      <c r="P119" s="425"/>
      <c r="Q119" s="425"/>
      <c r="R119" s="425"/>
      <c r="S119" s="425"/>
      <c r="T119" s="425"/>
      <c r="U119" s="426"/>
      <c r="V119" s="442">
        <f>AH119</f>
        <v>0</v>
      </c>
      <c r="W119" s="443"/>
      <c r="X119" s="443"/>
      <c r="Y119" s="444"/>
      <c r="Z119" s="260"/>
      <c r="AA119" s="261"/>
      <c r="AB119" s="261"/>
      <c r="AC119" s="42"/>
      <c r="AD119" s="260"/>
      <c r="AE119" s="261"/>
      <c r="AF119" s="261"/>
      <c r="AG119" s="42"/>
      <c r="AH119" s="407">
        <f>AH101+AH103+AH105+AH107+AH109+AH111+AH113+AH115+AH117</f>
        <v>0</v>
      </c>
      <c r="AI119" s="408"/>
      <c r="AJ119" s="408"/>
      <c r="AK119" s="409"/>
      <c r="AL119" s="68"/>
      <c r="AM119" s="69"/>
      <c r="AN119" s="407">
        <f>AN101+AN103+AN105+AN107+AN109+AN111+AN113+AN115+AN117</f>
        <v>0</v>
      </c>
      <c r="AO119" s="408"/>
      <c r="AP119" s="408"/>
      <c r="AQ119" s="408"/>
      <c r="AR119" s="408"/>
      <c r="AS119" s="262"/>
      <c r="AT119" s="56"/>
      <c r="AU119" s="56"/>
      <c r="AW119" s="55"/>
      <c r="AX119" s="224"/>
      <c r="AY119" s="290"/>
      <c r="AZ119" s="293"/>
      <c r="BA119" s="300">
        <f>BA101+BA103+BA105+BA107+BA109+BA111+BA113+BA115+BA117</f>
        <v>0</v>
      </c>
      <c r="BB119" s="301">
        <f>BB102+BB104+BB106+BB108+BB110+BB112+BB114+BB116+BB118</f>
        <v>0</v>
      </c>
      <c r="BC119" s="301">
        <f>SUMIF(BL102:BL118,0,BC102:BC118)+ROUNDDOWN(ROUNDDOWN(BL119*105/108,0)*BM119/100,0)</f>
        <v>0</v>
      </c>
      <c r="BD119" s="178"/>
      <c r="BE119" s="178"/>
      <c r="BL119" s="178">
        <f>SUMIF(BL102:BL118,1,AH102:AK118)</f>
        <v>0</v>
      </c>
      <c r="BM119" s="178">
        <f>IF(COUNT(BM102:BM118)=0,0,SUM(BM102:BM118)/COUNT(BM102:BM118))</f>
        <v>0</v>
      </c>
    </row>
    <row r="120" spans="2:65" s="33" customFormat="1" ht="18" customHeight="1" x14ac:dyDescent="0.15">
      <c r="B120" s="427"/>
      <c r="C120" s="428"/>
      <c r="D120" s="428"/>
      <c r="E120" s="429"/>
      <c r="F120" s="436"/>
      <c r="G120" s="437"/>
      <c r="H120" s="437"/>
      <c r="I120" s="437"/>
      <c r="J120" s="437"/>
      <c r="K120" s="437"/>
      <c r="L120" s="437"/>
      <c r="M120" s="437"/>
      <c r="N120" s="438"/>
      <c r="O120" s="427"/>
      <c r="P120" s="428"/>
      <c r="Q120" s="428"/>
      <c r="R120" s="428"/>
      <c r="S120" s="428"/>
      <c r="T120" s="428"/>
      <c r="U120" s="429"/>
      <c r="V120" s="399">
        <f>V102+V104+V106+V108+V110+V112+V114+V116+V118-V119</f>
        <v>0</v>
      </c>
      <c r="W120" s="400"/>
      <c r="X120" s="400"/>
      <c r="Y120" s="401"/>
      <c r="Z120" s="399">
        <f>Z102+Z104+Z106+Z108+Z110+Z112+Z114+Z116+Z118</f>
        <v>0</v>
      </c>
      <c r="AA120" s="400"/>
      <c r="AB120" s="400"/>
      <c r="AC120" s="400"/>
      <c r="AD120" s="399">
        <f>AD102+AD104+AD106+AD108+AD110+AD112+AD114+AD116+AD118</f>
        <v>0</v>
      </c>
      <c r="AE120" s="400"/>
      <c r="AF120" s="400"/>
      <c r="AG120" s="400"/>
      <c r="AH120" s="399">
        <f>AY120</f>
        <v>0</v>
      </c>
      <c r="AI120" s="400"/>
      <c r="AJ120" s="400"/>
      <c r="AK120" s="400"/>
      <c r="AL120" s="267"/>
      <c r="AM120" s="268"/>
      <c r="AN120" s="399">
        <f>BB120</f>
        <v>0</v>
      </c>
      <c r="AO120" s="400"/>
      <c r="AP120" s="400"/>
      <c r="AQ120" s="400"/>
      <c r="AR120" s="400"/>
      <c r="AS120" s="264"/>
      <c r="AT120" s="56"/>
      <c r="AU120" s="56"/>
      <c r="AW120" s="55"/>
      <c r="AX120" s="224"/>
      <c r="AY120" s="296">
        <f>AY102+AY104+AY106+AY108+AY110+AY112+AY114+AY116+AY118</f>
        <v>0</v>
      </c>
      <c r="AZ120" s="298"/>
      <c r="BA120" s="298"/>
      <c r="BB120" s="294">
        <f>BB119</f>
        <v>0</v>
      </c>
      <c r="BC120" s="302"/>
      <c r="BD120" s="178"/>
      <c r="BE120" s="178"/>
    </row>
    <row r="121" spans="2:65" s="33" customFormat="1" ht="18" customHeight="1" x14ac:dyDescent="0.15">
      <c r="B121" s="430"/>
      <c r="C121" s="431"/>
      <c r="D121" s="431"/>
      <c r="E121" s="432"/>
      <c r="F121" s="439"/>
      <c r="G121" s="440"/>
      <c r="H121" s="440"/>
      <c r="I121" s="440"/>
      <c r="J121" s="440"/>
      <c r="K121" s="440"/>
      <c r="L121" s="440"/>
      <c r="M121" s="440"/>
      <c r="N121" s="441"/>
      <c r="O121" s="430"/>
      <c r="P121" s="431"/>
      <c r="Q121" s="431"/>
      <c r="R121" s="431"/>
      <c r="S121" s="431"/>
      <c r="T121" s="431"/>
      <c r="U121" s="432"/>
      <c r="V121" s="402"/>
      <c r="W121" s="403"/>
      <c r="X121" s="403"/>
      <c r="Y121" s="404"/>
      <c r="Z121" s="402"/>
      <c r="AA121" s="403"/>
      <c r="AB121" s="403"/>
      <c r="AC121" s="403"/>
      <c r="AD121" s="402"/>
      <c r="AE121" s="403"/>
      <c r="AF121" s="403"/>
      <c r="AG121" s="403"/>
      <c r="AH121" s="402">
        <f>AZ121</f>
        <v>0</v>
      </c>
      <c r="AI121" s="403"/>
      <c r="AJ121" s="403"/>
      <c r="AK121" s="404"/>
      <c r="AL121" s="265"/>
      <c r="AM121" s="266"/>
      <c r="AN121" s="402">
        <f>BC121</f>
        <v>0</v>
      </c>
      <c r="AO121" s="403"/>
      <c r="AP121" s="403"/>
      <c r="AQ121" s="403"/>
      <c r="AR121" s="403"/>
      <c r="AS121" s="263"/>
      <c r="AT121" s="56"/>
      <c r="AU121" s="143"/>
      <c r="AW121" s="55"/>
      <c r="AX121" s="224"/>
      <c r="AY121" s="297"/>
      <c r="AZ121" s="299">
        <f>IF(AZ102+AZ104+AZ106+AZ108+AZ110+AZ112+AZ114+AZ116+AZ118=AY120,0,ROUNDDOWN(AZ102+AZ104+AZ106+AZ108+AZ110+AZ112+AZ114+AZ116+AZ118,0))</f>
        <v>0</v>
      </c>
      <c r="BA121" s="295"/>
      <c r="BB121" s="295"/>
      <c r="BC121" s="299">
        <f>IF(BC119=BB120,0,BC119)</f>
        <v>0</v>
      </c>
      <c r="BD121" s="178"/>
      <c r="BE121" s="178"/>
    </row>
    <row r="122" spans="2:65" s="33" customFormat="1" ht="18" customHeight="1" x14ac:dyDescent="0.15">
      <c r="AD122" s="1" t="str">
        <f>IF(AND($F119="",$V119+$V120&gt;0),"事業の種類を選択してください。","")</f>
        <v/>
      </c>
      <c r="AE122" s="1"/>
      <c r="AF122" s="1"/>
      <c r="AG122" s="1"/>
      <c r="AH122" s="1"/>
      <c r="AI122" s="1"/>
      <c r="AJ122" s="1"/>
      <c r="AK122" s="1"/>
      <c r="AL122" s="1"/>
      <c r="AM122" s="1"/>
      <c r="AN122" s="398">
        <f>IF(AN119=0,0,AN119+IF(AN121=0,AN120,AN121))</f>
        <v>0</v>
      </c>
      <c r="AO122" s="398"/>
      <c r="AP122" s="398"/>
      <c r="AQ122" s="398"/>
      <c r="AR122" s="398"/>
      <c r="AS122" s="56"/>
      <c r="AT122" s="56"/>
      <c r="AU122" s="56"/>
      <c r="AW122" s="55"/>
      <c r="AX122" s="224"/>
      <c r="AY122" s="224"/>
      <c r="AZ122" s="224"/>
      <c r="BA122" s="224"/>
      <c r="BB122" s="224"/>
      <c r="BC122" s="224"/>
      <c r="BD122" s="178"/>
      <c r="BE122" s="178"/>
    </row>
    <row r="123" spans="2:65" s="33" customFormat="1" ht="31.5" customHeight="1" x14ac:dyDescent="0.15">
      <c r="AN123" s="77"/>
      <c r="AO123" s="77"/>
      <c r="AP123" s="77"/>
      <c r="AQ123" s="77"/>
      <c r="AR123" s="77"/>
      <c r="AS123" s="56"/>
      <c r="AT123" s="56"/>
      <c r="AU123" s="56"/>
      <c r="AW123" s="55"/>
      <c r="AX123" s="224"/>
      <c r="AY123" s="224"/>
      <c r="AZ123" s="224"/>
      <c r="BA123" s="224"/>
      <c r="BB123" s="224"/>
      <c r="BC123" s="224"/>
      <c r="BD123" s="178"/>
      <c r="BE123" s="178"/>
    </row>
    <row r="124" spans="2:65" s="33" customFormat="1" ht="7.5" customHeight="1" x14ac:dyDescent="0.15">
      <c r="X124" s="35"/>
      <c r="Y124" s="35"/>
      <c r="Z124" s="56"/>
      <c r="AA124" s="56"/>
      <c r="AB124" s="56"/>
      <c r="AC124" s="56"/>
      <c r="AD124" s="56"/>
      <c r="AE124" s="56"/>
      <c r="AF124" s="56"/>
      <c r="AG124" s="56"/>
      <c r="AH124" s="56"/>
      <c r="AI124" s="56"/>
      <c r="AJ124" s="56"/>
      <c r="AK124" s="56"/>
      <c r="AL124" s="56"/>
      <c r="AM124" s="56"/>
      <c r="AN124" s="56"/>
      <c r="AO124" s="56"/>
      <c r="AP124" s="56"/>
      <c r="AQ124" s="56"/>
      <c r="AR124" s="56"/>
      <c r="AS124" s="56"/>
      <c r="AT124" s="1"/>
      <c r="AU124" s="1"/>
      <c r="AW124" s="55"/>
      <c r="AX124" s="224"/>
      <c r="AY124" s="224"/>
      <c r="AZ124" s="224"/>
      <c r="BA124" s="224"/>
      <c r="BB124" s="224"/>
      <c r="BC124" s="224"/>
      <c r="BD124" s="178"/>
      <c r="BE124" s="178"/>
    </row>
    <row r="125" spans="2:65" s="33" customFormat="1" ht="10.5" customHeight="1" x14ac:dyDescent="0.15">
      <c r="X125" s="35"/>
      <c r="Y125" s="35"/>
      <c r="Z125" s="56"/>
      <c r="AA125" s="56"/>
      <c r="AB125" s="56"/>
      <c r="AC125" s="56"/>
      <c r="AD125" s="56"/>
      <c r="AE125" s="56"/>
      <c r="AF125" s="56"/>
      <c r="AG125" s="56"/>
      <c r="AH125" s="56"/>
      <c r="AI125" s="56"/>
      <c r="AJ125" s="56"/>
      <c r="AK125" s="56"/>
      <c r="AL125" s="56"/>
      <c r="AM125" s="56"/>
      <c r="AN125" s="56"/>
      <c r="AO125" s="56"/>
      <c r="AP125" s="56"/>
      <c r="AQ125" s="56"/>
      <c r="AR125" s="56"/>
      <c r="AS125" s="56"/>
      <c r="AT125" s="1"/>
      <c r="AU125" s="1"/>
      <c r="AW125" s="55"/>
      <c r="AX125" s="224"/>
      <c r="AY125" s="224"/>
      <c r="AZ125" s="224"/>
      <c r="BA125" s="224"/>
      <c r="BB125" s="224"/>
      <c r="BC125" s="224"/>
      <c r="BD125" s="178"/>
      <c r="BE125" s="178"/>
    </row>
    <row r="126" spans="2:65" s="33" customFormat="1" ht="5.25" customHeight="1" x14ac:dyDescent="0.15">
      <c r="X126" s="35"/>
      <c r="Y126" s="35"/>
      <c r="Z126" s="56"/>
      <c r="AA126" s="56"/>
      <c r="AB126" s="56"/>
      <c r="AC126" s="56"/>
      <c r="AD126" s="56"/>
      <c r="AE126" s="56"/>
      <c r="AF126" s="56"/>
      <c r="AG126" s="56"/>
      <c r="AH126" s="56"/>
      <c r="AI126" s="56"/>
      <c r="AJ126" s="56"/>
      <c r="AK126" s="56"/>
      <c r="AL126" s="56"/>
      <c r="AM126" s="56"/>
      <c r="AN126" s="56"/>
      <c r="AO126" s="56"/>
      <c r="AP126" s="56"/>
      <c r="AQ126" s="56"/>
      <c r="AR126" s="56"/>
      <c r="AS126" s="56"/>
      <c r="AT126" s="1"/>
      <c r="AU126" s="1"/>
      <c r="AW126" s="55"/>
      <c r="AX126" s="224"/>
      <c r="AY126" s="224"/>
      <c r="AZ126" s="224"/>
      <c r="BA126" s="224"/>
      <c r="BB126" s="224"/>
      <c r="BC126" s="224"/>
      <c r="BD126" s="178"/>
      <c r="BE126" s="178"/>
    </row>
    <row r="127" spans="2:65" s="33" customFormat="1" ht="5.25" customHeight="1" x14ac:dyDescent="0.15">
      <c r="X127" s="35"/>
      <c r="Y127" s="35"/>
      <c r="Z127" s="56"/>
      <c r="AA127" s="56"/>
      <c r="AB127" s="56"/>
      <c r="AC127" s="56"/>
      <c r="AD127" s="56"/>
      <c r="AE127" s="56"/>
      <c r="AF127" s="56"/>
      <c r="AG127" s="56"/>
      <c r="AH127" s="56"/>
      <c r="AI127" s="56"/>
      <c r="AJ127" s="56"/>
      <c r="AK127" s="56"/>
      <c r="AL127" s="56"/>
      <c r="AM127" s="56"/>
      <c r="AN127" s="56"/>
      <c r="AO127" s="56"/>
      <c r="AP127" s="56"/>
      <c r="AQ127" s="56"/>
      <c r="AR127" s="56"/>
      <c r="AS127" s="56"/>
      <c r="AT127" s="1"/>
      <c r="AU127" s="1"/>
      <c r="AW127" s="55"/>
      <c r="AX127" s="224"/>
      <c r="AY127" s="224"/>
      <c r="AZ127" s="224"/>
      <c r="BA127" s="224"/>
      <c r="BB127" s="224"/>
      <c r="BC127" s="224"/>
      <c r="BD127" s="178"/>
      <c r="BE127" s="178"/>
    </row>
    <row r="128" spans="2:65" s="33" customFormat="1" ht="5.25" customHeight="1" x14ac:dyDescent="0.15">
      <c r="X128" s="35"/>
      <c r="Y128" s="35"/>
      <c r="Z128" s="56"/>
      <c r="AA128" s="56"/>
      <c r="AB128" s="56"/>
      <c r="AC128" s="56"/>
      <c r="AD128" s="56"/>
      <c r="AE128" s="56"/>
      <c r="AF128" s="56"/>
      <c r="AG128" s="56"/>
      <c r="AH128" s="56"/>
      <c r="AI128" s="56"/>
      <c r="AJ128" s="56"/>
      <c r="AK128" s="56"/>
      <c r="AL128" s="56"/>
      <c r="AM128" s="56"/>
      <c r="AN128" s="56"/>
      <c r="AO128" s="56"/>
      <c r="AP128" s="56"/>
      <c r="AQ128" s="56"/>
      <c r="AR128" s="56"/>
      <c r="AS128" s="56"/>
      <c r="AT128" s="1"/>
      <c r="AU128" s="1"/>
      <c r="AW128" s="55"/>
      <c r="AX128" s="224"/>
      <c r="AY128" s="224"/>
      <c r="AZ128" s="224"/>
      <c r="BA128" s="224"/>
      <c r="BB128" s="224"/>
      <c r="BC128" s="224"/>
      <c r="BD128" s="178"/>
      <c r="BE128" s="178"/>
    </row>
    <row r="129" spans="2:65" s="33" customFormat="1" ht="5.25" customHeight="1" x14ac:dyDescent="0.15">
      <c r="X129" s="35"/>
      <c r="Y129" s="35"/>
      <c r="Z129" s="56"/>
      <c r="AA129" s="56"/>
      <c r="AB129" s="56"/>
      <c r="AC129" s="56"/>
      <c r="AD129" s="56"/>
      <c r="AE129" s="56"/>
      <c r="AF129" s="56"/>
      <c r="AG129" s="56"/>
      <c r="AH129" s="56"/>
      <c r="AI129" s="56"/>
      <c r="AJ129" s="56"/>
      <c r="AK129" s="56"/>
      <c r="AL129" s="56"/>
      <c r="AM129" s="56"/>
      <c r="AN129" s="56"/>
      <c r="AO129" s="56"/>
      <c r="AP129" s="56"/>
      <c r="AQ129" s="56"/>
      <c r="AR129" s="56"/>
      <c r="AS129" s="56"/>
      <c r="AT129" s="1"/>
      <c r="AU129" s="1"/>
      <c r="AW129" s="55"/>
      <c r="AX129" s="224"/>
      <c r="AY129" s="224"/>
      <c r="AZ129" s="224"/>
      <c r="BA129" s="224"/>
      <c r="BB129" s="224"/>
      <c r="BC129" s="224"/>
      <c r="BD129" s="178"/>
      <c r="BE129" s="178"/>
    </row>
    <row r="130" spans="2:65" s="33" customFormat="1" ht="17.25" customHeight="1" x14ac:dyDescent="0.15">
      <c r="B130" s="57" t="s">
        <v>50</v>
      </c>
      <c r="L130" s="56"/>
      <c r="M130" s="56"/>
      <c r="N130" s="56"/>
      <c r="O130" s="56"/>
      <c r="P130" s="56"/>
      <c r="Q130" s="56"/>
      <c r="R130" s="56"/>
      <c r="S130" s="58"/>
      <c r="T130" s="58"/>
      <c r="U130" s="58"/>
      <c r="V130" s="58"/>
      <c r="W130" s="58"/>
      <c r="X130" s="56"/>
      <c r="Y130" s="56"/>
      <c r="Z130" s="56"/>
      <c r="AA130" s="56"/>
      <c r="AB130" s="56"/>
      <c r="AC130" s="56"/>
      <c r="AL130" s="59"/>
      <c r="AM130" s="1"/>
      <c r="AN130" s="1"/>
      <c r="AO130" s="1"/>
      <c r="AP130" s="1"/>
      <c r="AW130" s="55"/>
      <c r="AX130" s="224"/>
      <c r="AY130" s="224"/>
      <c r="AZ130" s="224"/>
      <c r="BA130" s="224"/>
      <c r="BB130" s="224"/>
      <c r="BC130" s="224"/>
      <c r="BD130" s="178"/>
      <c r="BE130" s="178"/>
    </row>
    <row r="131" spans="2:65" s="33" customFormat="1" ht="12.75" customHeight="1" x14ac:dyDescent="0.15">
      <c r="L131" s="56"/>
      <c r="M131" s="60"/>
      <c r="N131" s="60"/>
      <c r="O131" s="60"/>
      <c r="P131" s="60"/>
      <c r="Q131" s="60"/>
      <c r="R131" s="60"/>
      <c r="S131" s="60"/>
      <c r="T131" s="61"/>
      <c r="U131" s="61"/>
      <c r="V131" s="61"/>
      <c r="W131" s="61"/>
      <c r="X131" s="61"/>
      <c r="Y131" s="61"/>
      <c r="Z131" s="61"/>
      <c r="AA131" s="60"/>
      <c r="AB131" s="60"/>
      <c r="AC131" s="60"/>
      <c r="AL131" s="59"/>
      <c r="AM131" s="605" t="s">
        <v>263</v>
      </c>
      <c r="AN131" s="606"/>
      <c r="AO131" s="606"/>
      <c r="AP131" s="607"/>
      <c r="AW131" s="55"/>
      <c r="AX131" s="224"/>
      <c r="AY131" s="224"/>
      <c r="AZ131" s="224"/>
      <c r="BA131" s="224"/>
      <c r="BB131" s="224"/>
      <c r="BC131" s="224"/>
      <c r="BD131" s="178"/>
      <c r="BE131" s="178"/>
    </row>
    <row r="132" spans="2:65" s="33" customFormat="1" ht="12.75" customHeight="1" x14ac:dyDescent="0.15">
      <c r="L132" s="56"/>
      <c r="M132" s="60"/>
      <c r="N132" s="60"/>
      <c r="O132" s="60"/>
      <c r="P132" s="60"/>
      <c r="Q132" s="60"/>
      <c r="R132" s="60"/>
      <c r="S132" s="60"/>
      <c r="T132" s="61"/>
      <c r="U132" s="61"/>
      <c r="V132" s="61"/>
      <c r="W132" s="61"/>
      <c r="X132" s="61"/>
      <c r="Y132" s="61"/>
      <c r="Z132" s="61"/>
      <c r="AA132" s="60"/>
      <c r="AB132" s="60"/>
      <c r="AC132" s="60"/>
      <c r="AL132" s="59"/>
      <c r="AM132" s="608"/>
      <c r="AN132" s="609"/>
      <c r="AO132" s="609"/>
      <c r="AP132" s="610"/>
      <c r="AW132" s="55"/>
      <c r="AX132" s="224"/>
      <c r="AY132" s="224"/>
      <c r="AZ132" s="224"/>
      <c r="BA132" s="224"/>
      <c r="BB132" s="224"/>
      <c r="BC132" s="224"/>
      <c r="BD132" s="178"/>
      <c r="BE132" s="178"/>
    </row>
    <row r="133" spans="2:65" s="33" customFormat="1" ht="12.75" customHeight="1" x14ac:dyDescent="0.15">
      <c r="L133" s="56"/>
      <c r="M133" s="60"/>
      <c r="N133" s="60"/>
      <c r="O133" s="60"/>
      <c r="P133" s="60"/>
      <c r="Q133" s="60"/>
      <c r="R133" s="60"/>
      <c r="S133" s="60"/>
      <c r="T133" s="60"/>
      <c r="U133" s="60"/>
      <c r="V133" s="60"/>
      <c r="W133" s="60"/>
      <c r="X133" s="60"/>
      <c r="Y133" s="60"/>
      <c r="Z133" s="60"/>
      <c r="AA133" s="60"/>
      <c r="AB133" s="60"/>
      <c r="AC133" s="60"/>
      <c r="AL133" s="59"/>
      <c r="AM133" s="323"/>
      <c r="AN133" s="323"/>
      <c r="AO133" s="4"/>
      <c r="AP133" s="4"/>
      <c r="AW133" s="55"/>
      <c r="AX133" s="224"/>
      <c r="AY133" s="224"/>
      <c r="AZ133" s="224"/>
      <c r="BA133" s="224"/>
      <c r="BB133" s="224"/>
      <c r="BC133" s="224"/>
      <c r="BD133" s="178"/>
      <c r="BE133" s="178"/>
    </row>
    <row r="134" spans="2:65" s="33" customFormat="1" ht="6" customHeight="1" x14ac:dyDescent="0.15">
      <c r="L134" s="56"/>
      <c r="M134" s="60"/>
      <c r="N134" s="60"/>
      <c r="O134" s="60"/>
      <c r="P134" s="60"/>
      <c r="Q134" s="60"/>
      <c r="R134" s="60"/>
      <c r="S134" s="60"/>
      <c r="T134" s="60"/>
      <c r="U134" s="60"/>
      <c r="V134" s="60"/>
      <c r="W134" s="60"/>
      <c r="X134" s="60"/>
      <c r="Y134" s="60"/>
      <c r="Z134" s="60"/>
      <c r="AA134" s="60"/>
      <c r="AB134" s="60"/>
      <c r="AC134" s="60"/>
      <c r="AL134" s="59"/>
      <c r="AM134" s="59"/>
      <c r="AW134" s="55"/>
      <c r="AX134" s="224"/>
      <c r="AY134" s="224"/>
      <c r="AZ134" s="224"/>
      <c r="BA134" s="224"/>
      <c r="BB134" s="224"/>
      <c r="BC134" s="224"/>
      <c r="BD134" s="178"/>
      <c r="BE134" s="178"/>
    </row>
    <row r="135" spans="2:65" s="33" customFormat="1" ht="12.75" customHeight="1" x14ac:dyDescent="0.15">
      <c r="B135" s="512" t="s">
        <v>2</v>
      </c>
      <c r="C135" s="513"/>
      <c r="D135" s="513"/>
      <c r="E135" s="513"/>
      <c r="F135" s="513"/>
      <c r="G135" s="513"/>
      <c r="H135" s="513"/>
      <c r="I135" s="513"/>
      <c r="J135" s="515" t="s">
        <v>10</v>
      </c>
      <c r="K135" s="515"/>
      <c r="L135" s="62" t="s">
        <v>3</v>
      </c>
      <c r="M135" s="515" t="s">
        <v>11</v>
      </c>
      <c r="N135" s="515"/>
      <c r="O135" s="516" t="s">
        <v>12</v>
      </c>
      <c r="P135" s="515"/>
      <c r="Q135" s="515"/>
      <c r="R135" s="515"/>
      <c r="S135" s="515"/>
      <c r="T135" s="515"/>
      <c r="U135" s="515" t="s">
        <v>13</v>
      </c>
      <c r="V135" s="515"/>
      <c r="W135" s="515"/>
      <c r="X135" s="56"/>
      <c r="Y135" s="56"/>
      <c r="Z135" s="56"/>
      <c r="AA135" s="56"/>
      <c r="AB135" s="56"/>
      <c r="AC135" s="56"/>
      <c r="AD135" s="34"/>
      <c r="AE135" s="34"/>
      <c r="AF135" s="34"/>
      <c r="AG135" s="34"/>
      <c r="AH135" s="34"/>
      <c r="AI135" s="34"/>
      <c r="AJ135" s="34"/>
      <c r="AK135" s="56"/>
      <c r="AL135" s="517">
        <f>$AL$9</f>
        <v>0</v>
      </c>
      <c r="AM135" s="518"/>
      <c r="AN135" s="526" t="s">
        <v>4</v>
      </c>
      <c r="AO135" s="526"/>
      <c r="AP135" s="518">
        <v>4</v>
      </c>
      <c r="AQ135" s="518"/>
      <c r="AR135" s="526" t="s">
        <v>5</v>
      </c>
      <c r="AS135" s="527"/>
      <c r="AT135" s="56"/>
      <c r="AU135" s="56"/>
      <c r="AW135" s="55"/>
      <c r="AX135" s="224"/>
      <c r="AY135" s="224"/>
      <c r="AZ135" s="224"/>
      <c r="BA135" s="224"/>
      <c r="BB135" s="224"/>
      <c r="BC135" s="224"/>
      <c r="BD135" s="178"/>
      <c r="BE135" s="178"/>
    </row>
    <row r="136" spans="2:65" s="33" customFormat="1" ht="13.5" customHeight="1" x14ac:dyDescent="0.15">
      <c r="B136" s="513"/>
      <c r="C136" s="513"/>
      <c r="D136" s="513"/>
      <c r="E136" s="513"/>
      <c r="F136" s="513"/>
      <c r="G136" s="513"/>
      <c r="H136" s="513"/>
      <c r="I136" s="513"/>
      <c r="J136" s="532" t="str">
        <f>$J$10</f>
        <v>1</v>
      </c>
      <c r="K136" s="470" t="str">
        <f>$K$10</f>
        <v>3</v>
      </c>
      <c r="L136" s="534" t="str">
        <f>$L$10</f>
        <v>1</v>
      </c>
      <c r="M136" s="473" t="str">
        <f>$M$10</f>
        <v>0</v>
      </c>
      <c r="N136" s="470" t="str">
        <f>$N$10</f>
        <v>8</v>
      </c>
      <c r="O136" s="473" t="str">
        <f>$O$10</f>
        <v>9</v>
      </c>
      <c r="P136" s="467" t="str">
        <f>$P$10</f>
        <v>5</v>
      </c>
      <c r="Q136" s="467" t="str">
        <f>$Q$10</f>
        <v>1</v>
      </c>
      <c r="R136" s="467" t="str">
        <f>$R$10</f>
        <v>2</v>
      </c>
      <c r="S136" s="467" t="str">
        <f>$S$10</f>
        <v>2</v>
      </c>
      <c r="T136" s="470" t="str">
        <f>$T$10</f>
        <v>5</v>
      </c>
      <c r="U136" s="473">
        <f>$U$10</f>
        <v>0</v>
      </c>
      <c r="V136" s="467">
        <f>$V$10</f>
        <v>0</v>
      </c>
      <c r="W136" s="470">
        <f>$W$10</f>
        <v>0</v>
      </c>
      <c r="X136" s="56"/>
      <c r="Y136" s="56"/>
      <c r="Z136" s="56"/>
      <c r="AA136" s="56"/>
      <c r="AB136" s="56"/>
      <c r="AC136" s="56"/>
      <c r="AD136" s="34"/>
      <c r="AE136" s="34"/>
      <c r="AF136" s="34"/>
      <c r="AG136" s="34"/>
      <c r="AH136" s="34"/>
      <c r="AI136" s="34"/>
      <c r="AJ136" s="34"/>
      <c r="AK136" s="56"/>
      <c r="AL136" s="519"/>
      <c r="AM136" s="520"/>
      <c r="AN136" s="528"/>
      <c r="AO136" s="528"/>
      <c r="AP136" s="520"/>
      <c r="AQ136" s="520"/>
      <c r="AR136" s="528"/>
      <c r="AS136" s="529"/>
      <c r="AT136" s="56"/>
      <c r="AU136" s="56"/>
      <c r="AW136" s="55"/>
      <c r="AX136" s="224"/>
      <c r="AY136" s="224"/>
      <c r="AZ136" s="224"/>
      <c r="BA136" s="224"/>
      <c r="BB136" s="224"/>
      <c r="BC136" s="224"/>
      <c r="BD136" s="178"/>
      <c r="BE136" s="178"/>
    </row>
    <row r="137" spans="2:65" s="33" customFormat="1" ht="9" customHeight="1" x14ac:dyDescent="0.15">
      <c r="B137" s="513"/>
      <c r="C137" s="513"/>
      <c r="D137" s="513"/>
      <c r="E137" s="513"/>
      <c r="F137" s="513"/>
      <c r="G137" s="513"/>
      <c r="H137" s="513"/>
      <c r="I137" s="513"/>
      <c r="J137" s="533"/>
      <c r="K137" s="471"/>
      <c r="L137" s="535"/>
      <c r="M137" s="474"/>
      <c r="N137" s="471"/>
      <c r="O137" s="474"/>
      <c r="P137" s="468"/>
      <c r="Q137" s="468"/>
      <c r="R137" s="468"/>
      <c r="S137" s="468"/>
      <c r="T137" s="471"/>
      <c r="U137" s="474"/>
      <c r="V137" s="468"/>
      <c r="W137" s="471"/>
      <c r="X137" s="56"/>
      <c r="Y137" s="56"/>
      <c r="Z137" s="56"/>
      <c r="AA137" s="56"/>
      <c r="AB137" s="56"/>
      <c r="AC137" s="56"/>
      <c r="AD137" s="34"/>
      <c r="AE137" s="34"/>
      <c r="AF137" s="34"/>
      <c r="AG137" s="34"/>
      <c r="AH137" s="34"/>
      <c r="AI137" s="34"/>
      <c r="AJ137" s="34"/>
      <c r="AK137" s="56"/>
      <c r="AL137" s="521"/>
      <c r="AM137" s="522"/>
      <c r="AN137" s="530"/>
      <c r="AO137" s="530"/>
      <c r="AP137" s="522"/>
      <c r="AQ137" s="522"/>
      <c r="AR137" s="530"/>
      <c r="AS137" s="531"/>
      <c r="AT137" s="56"/>
      <c r="AU137" s="56"/>
      <c r="AW137" s="55"/>
      <c r="AX137" s="224"/>
      <c r="AY137" s="224"/>
      <c r="AZ137" s="224"/>
      <c r="BA137" s="224"/>
      <c r="BB137" s="224"/>
      <c r="BC137" s="224"/>
      <c r="BD137" s="178"/>
      <c r="BE137" s="178"/>
    </row>
    <row r="138" spans="2:65" s="33" customFormat="1" ht="6" customHeight="1" x14ac:dyDescent="0.15">
      <c r="B138" s="514"/>
      <c r="C138" s="514"/>
      <c r="D138" s="514"/>
      <c r="E138" s="514"/>
      <c r="F138" s="514"/>
      <c r="G138" s="514"/>
      <c r="H138" s="514"/>
      <c r="I138" s="514"/>
      <c r="J138" s="533"/>
      <c r="K138" s="472"/>
      <c r="L138" s="536"/>
      <c r="M138" s="475"/>
      <c r="N138" s="472"/>
      <c r="O138" s="475"/>
      <c r="P138" s="469"/>
      <c r="Q138" s="469"/>
      <c r="R138" s="469"/>
      <c r="S138" s="469"/>
      <c r="T138" s="472"/>
      <c r="U138" s="475"/>
      <c r="V138" s="469"/>
      <c r="W138" s="472"/>
      <c r="X138" s="56"/>
      <c r="Y138" s="56"/>
      <c r="Z138" s="56"/>
      <c r="AA138" s="56"/>
      <c r="AB138" s="56"/>
      <c r="AC138" s="56"/>
      <c r="AD138" s="56"/>
      <c r="AE138" s="56"/>
      <c r="AF138" s="56"/>
      <c r="AG138" s="56"/>
      <c r="AH138" s="56"/>
      <c r="AI138" s="56"/>
      <c r="AJ138" s="56"/>
      <c r="AK138" s="56"/>
      <c r="AN138" s="1"/>
      <c r="AO138" s="1"/>
      <c r="AP138" s="1"/>
      <c r="AQ138" s="1"/>
      <c r="AR138" s="1"/>
      <c r="AS138" s="1"/>
      <c r="AT138" s="56"/>
      <c r="AU138" s="56"/>
      <c r="AW138" s="55"/>
      <c r="AX138" s="224"/>
      <c r="AY138" s="224"/>
      <c r="AZ138" s="224"/>
      <c r="BA138" s="224"/>
      <c r="BB138" s="224"/>
      <c r="BC138" s="224"/>
      <c r="BD138" s="178"/>
      <c r="BE138" s="178"/>
    </row>
    <row r="139" spans="2:65" s="33" customFormat="1" ht="15" customHeight="1" x14ac:dyDescent="0.15">
      <c r="B139" s="452" t="s">
        <v>51</v>
      </c>
      <c r="C139" s="453"/>
      <c r="D139" s="453"/>
      <c r="E139" s="453"/>
      <c r="F139" s="453"/>
      <c r="G139" s="453"/>
      <c r="H139" s="453"/>
      <c r="I139" s="454"/>
      <c r="J139" s="452" t="s">
        <v>6</v>
      </c>
      <c r="K139" s="453"/>
      <c r="L139" s="453"/>
      <c r="M139" s="453"/>
      <c r="N139" s="461"/>
      <c r="O139" s="464" t="s">
        <v>52</v>
      </c>
      <c r="P139" s="453"/>
      <c r="Q139" s="453"/>
      <c r="R139" s="453"/>
      <c r="S139" s="453"/>
      <c r="T139" s="453"/>
      <c r="U139" s="454"/>
      <c r="V139" s="63" t="s">
        <v>53</v>
      </c>
      <c r="W139" s="64"/>
      <c r="X139" s="64"/>
      <c r="Y139" s="476" t="s">
        <v>54</v>
      </c>
      <c r="Z139" s="476"/>
      <c r="AA139" s="476"/>
      <c r="AB139" s="476"/>
      <c r="AC139" s="476"/>
      <c r="AD139" s="476"/>
      <c r="AE139" s="476"/>
      <c r="AF139" s="476"/>
      <c r="AG139" s="476"/>
      <c r="AH139" s="476"/>
      <c r="AI139" s="64"/>
      <c r="AJ139" s="64"/>
      <c r="AK139" s="65"/>
      <c r="AL139" s="477" t="s">
        <v>213</v>
      </c>
      <c r="AM139" s="477"/>
      <c r="AN139" s="478" t="s">
        <v>33</v>
      </c>
      <c r="AO139" s="478"/>
      <c r="AP139" s="478"/>
      <c r="AQ139" s="478"/>
      <c r="AR139" s="478"/>
      <c r="AS139" s="479"/>
      <c r="AT139" s="56"/>
      <c r="AU139" s="56"/>
      <c r="AW139" s="55"/>
      <c r="AX139" s="224"/>
      <c r="AY139" s="224"/>
      <c r="AZ139" s="224"/>
      <c r="BA139" s="224"/>
      <c r="BB139" s="224"/>
      <c r="BC139" s="224"/>
      <c r="BD139" s="178"/>
      <c r="BE139" s="178"/>
    </row>
    <row r="140" spans="2:65" s="33" customFormat="1" ht="13.5" customHeight="1" x14ac:dyDescent="0.15">
      <c r="B140" s="455"/>
      <c r="C140" s="456"/>
      <c r="D140" s="456"/>
      <c r="E140" s="456"/>
      <c r="F140" s="456"/>
      <c r="G140" s="456"/>
      <c r="H140" s="456"/>
      <c r="I140" s="457"/>
      <c r="J140" s="455"/>
      <c r="K140" s="456"/>
      <c r="L140" s="456"/>
      <c r="M140" s="456"/>
      <c r="N140" s="462"/>
      <c r="O140" s="465"/>
      <c r="P140" s="456"/>
      <c r="Q140" s="456"/>
      <c r="R140" s="456"/>
      <c r="S140" s="456"/>
      <c r="T140" s="456"/>
      <c r="U140" s="457"/>
      <c r="V140" s="480" t="s">
        <v>7</v>
      </c>
      <c r="W140" s="481"/>
      <c r="X140" s="481"/>
      <c r="Y140" s="482"/>
      <c r="Z140" s="486" t="s">
        <v>16</v>
      </c>
      <c r="AA140" s="487"/>
      <c r="AB140" s="487"/>
      <c r="AC140" s="488"/>
      <c r="AD140" s="492" t="s">
        <v>17</v>
      </c>
      <c r="AE140" s="493"/>
      <c r="AF140" s="493"/>
      <c r="AG140" s="494"/>
      <c r="AH140" s="498" t="s">
        <v>83</v>
      </c>
      <c r="AI140" s="499"/>
      <c r="AJ140" s="499"/>
      <c r="AK140" s="500"/>
      <c r="AL140" s="504" t="s">
        <v>214</v>
      </c>
      <c r="AM140" s="504"/>
      <c r="AN140" s="506" t="s">
        <v>19</v>
      </c>
      <c r="AO140" s="507"/>
      <c r="AP140" s="507"/>
      <c r="AQ140" s="507"/>
      <c r="AR140" s="508"/>
      <c r="AS140" s="509"/>
      <c r="AT140" s="56"/>
      <c r="AU140" s="56"/>
      <c r="AW140" s="55"/>
      <c r="AX140" s="224"/>
      <c r="AY140" s="284" t="s">
        <v>240</v>
      </c>
      <c r="AZ140" s="284" t="s">
        <v>240</v>
      </c>
      <c r="BA140" s="284" t="s">
        <v>238</v>
      </c>
      <c r="BB140" s="647" t="s">
        <v>239</v>
      </c>
      <c r="BC140" s="648"/>
      <c r="BD140" s="178"/>
      <c r="BE140" s="178"/>
    </row>
    <row r="141" spans="2:65" s="33" customFormat="1" ht="13.5" customHeight="1" x14ac:dyDescent="0.15">
      <c r="B141" s="458"/>
      <c r="C141" s="459"/>
      <c r="D141" s="459"/>
      <c r="E141" s="459"/>
      <c r="F141" s="459"/>
      <c r="G141" s="459"/>
      <c r="H141" s="459"/>
      <c r="I141" s="460"/>
      <c r="J141" s="458"/>
      <c r="K141" s="459"/>
      <c r="L141" s="459"/>
      <c r="M141" s="459"/>
      <c r="N141" s="463"/>
      <c r="O141" s="466"/>
      <c r="P141" s="459"/>
      <c r="Q141" s="459"/>
      <c r="R141" s="459"/>
      <c r="S141" s="459"/>
      <c r="T141" s="459"/>
      <c r="U141" s="460"/>
      <c r="V141" s="483"/>
      <c r="W141" s="484"/>
      <c r="X141" s="484"/>
      <c r="Y141" s="485"/>
      <c r="Z141" s="489"/>
      <c r="AA141" s="490"/>
      <c r="AB141" s="490"/>
      <c r="AC141" s="491"/>
      <c r="AD141" s="495"/>
      <c r="AE141" s="496"/>
      <c r="AF141" s="496"/>
      <c r="AG141" s="497"/>
      <c r="AH141" s="501"/>
      <c r="AI141" s="502"/>
      <c r="AJ141" s="502"/>
      <c r="AK141" s="503"/>
      <c r="AL141" s="505"/>
      <c r="AM141" s="505"/>
      <c r="AN141" s="510"/>
      <c r="AO141" s="510"/>
      <c r="AP141" s="510"/>
      <c r="AQ141" s="510"/>
      <c r="AR141" s="510"/>
      <c r="AS141" s="511"/>
      <c r="AT141" s="56"/>
      <c r="AU141" s="56"/>
      <c r="AW141" s="55"/>
      <c r="AX141" s="224"/>
      <c r="AY141" s="285"/>
      <c r="AZ141" s="286" t="s">
        <v>234</v>
      </c>
      <c r="BA141" s="286" t="s">
        <v>237</v>
      </c>
      <c r="BB141" s="287" t="s">
        <v>235</v>
      </c>
      <c r="BC141" s="286" t="s">
        <v>234</v>
      </c>
      <c r="BD141" s="178"/>
      <c r="BE141" s="178"/>
      <c r="BL141" s="178" t="s">
        <v>248</v>
      </c>
      <c r="BM141" s="178" t="s">
        <v>148</v>
      </c>
    </row>
    <row r="142" spans="2:65" s="33" customFormat="1" ht="18" customHeight="1" x14ac:dyDescent="0.15">
      <c r="B142" s="412"/>
      <c r="C142" s="413"/>
      <c r="D142" s="413"/>
      <c r="E142" s="413"/>
      <c r="F142" s="413"/>
      <c r="G142" s="413"/>
      <c r="H142" s="413"/>
      <c r="I142" s="414"/>
      <c r="J142" s="412"/>
      <c r="K142" s="413"/>
      <c r="L142" s="413"/>
      <c r="M142" s="413"/>
      <c r="N142" s="418"/>
      <c r="O142" s="321"/>
      <c r="P142" s="330" t="s">
        <v>45</v>
      </c>
      <c r="Q142" s="319"/>
      <c r="R142" s="330" t="s">
        <v>46</v>
      </c>
      <c r="S142" s="138"/>
      <c r="T142" s="420" t="s">
        <v>20</v>
      </c>
      <c r="U142" s="421"/>
      <c r="V142" s="422"/>
      <c r="W142" s="423"/>
      <c r="X142" s="423"/>
      <c r="Y142" s="74" t="s">
        <v>8</v>
      </c>
      <c r="Z142" s="44"/>
      <c r="AA142" s="45"/>
      <c r="AB142" s="45"/>
      <c r="AC142" s="43" t="s">
        <v>8</v>
      </c>
      <c r="AD142" s="44"/>
      <c r="AE142" s="45"/>
      <c r="AF142" s="45"/>
      <c r="AG142" s="46" t="s">
        <v>8</v>
      </c>
      <c r="AH142" s="407">
        <f>IF(V142="賃金で算定",V143+Z143-AD143,0)</f>
        <v>0</v>
      </c>
      <c r="AI142" s="408"/>
      <c r="AJ142" s="408"/>
      <c r="AK142" s="409"/>
      <c r="AL142" s="66"/>
      <c r="AM142" s="67"/>
      <c r="AN142" s="410"/>
      <c r="AO142" s="411"/>
      <c r="AP142" s="411"/>
      <c r="AQ142" s="411"/>
      <c r="AR142" s="411"/>
      <c r="AS142" s="46" t="s">
        <v>8</v>
      </c>
      <c r="AT142" s="56"/>
      <c r="AU142" s="56"/>
      <c r="AV142" s="53" t="str">
        <f>IF(OR(O142="",Q142=""),"", IF(O142&lt;20,DATE(O142+118,Q142,IF(S142="",1,S142)),DATE(O142+88,Q142,IF(S142="",1,S142))))</f>
        <v/>
      </c>
      <c r="AW142" s="55" t="str">
        <f>IF(AV142&lt;=設定シート!C$15,"昔",IF(AV142&lt;=設定シート!E$15,"上",IF(AV142&lt;=設定シート!G$15,"中","下")))</f>
        <v>下</v>
      </c>
      <c r="AX142" s="224">
        <f>IF(AV142&lt;=設定シート!$E$36,5,IF(AV142&lt;=設定シート!$I$36,7,IF(AV142&lt;=設定シート!$M$36,9,11)))</f>
        <v>11</v>
      </c>
      <c r="AY142" s="290"/>
      <c r="AZ142" s="288"/>
      <c r="BA142" s="292">
        <f>AN142</f>
        <v>0</v>
      </c>
      <c r="BB142" s="288"/>
      <c r="BC142" s="288"/>
      <c r="BD142" s="178"/>
      <c r="BE142" s="178"/>
      <c r="BL142" s="1"/>
      <c r="BM142" s="1"/>
    </row>
    <row r="143" spans="2:65" s="33" customFormat="1" ht="18" customHeight="1" x14ac:dyDescent="0.15">
      <c r="B143" s="415"/>
      <c r="C143" s="416"/>
      <c r="D143" s="416"/>
      <c r="E143" s="416"/>
      <c r="F143" s="416"/>
      <c r="G143" s="416"/>
      <c r="H143" s="416"/>
      <c r="I143" s="417"/>
      <c r="J143" s="415"/>
      <c r="K143" s="416"/>
      <c r="L143" s="416"/>
      <c r="M143" s="416"/>
      <c r="N143" s="419"/>
      <c r="O143" s="322"/>
      <c r="P143" s="331" t="s">
        <v>45</v>
      </c>
      <c r="Q143" s="320"/>
      <c r="R143" s="331" t="s">
        <v>46</v>
      </c>
      <c r="S143" s="141"/>
      <c r="T143" s="445" t="s">
        <v>21</v>
      </c>
      <c r="U143" s="446"/>
      <c r="V143" s="447"/>
      <c r="W143" s="448"/>
      <c r="X143" s="448"/>
      <c r="Y143" s="449"/>
      <c r="Z143" s="450"/>
      <c r="AA143" s="451"/>
      <c r="AB143" s="451"/>
      <c r="AC143" s="451"/>
      <c r="AD143" s="450"/>
      <c r="AE143" s="451"/>
      <c r="AF143" s="451"/>
      <c r="AG143" s="537"/>
      <c r="AH143" s="400">
        <f>IF(V142="賃金で算定",0,V143+Z143-AD143)</f>
        <v>0</v>
      </c>
      <c r="AI143" s="400"/>
      <c r="AJ143" s="400"/>
      <c r="AK143" s="401"/>
      <c r="AL143" s="405">
        <f>IF(V142="賃金で算定","賃金で算定",IF(OR(V143=0,$F160="",AV142=""),0,IF(AW142="昔",VLOOKUP($F160,労務比率,AX142,FALSE),IF(AW142="上",VLOOKUP($F160,労務比率,AX142,FALSE),IF(AW142="中",VLOOKUP($F160,労務比率,AX142,FALSE),VLOOKUP($F160,労務比率,AX142,FALSE))))))</f>
        <v>0</v>
      </c>
      <c r="AM143" s="406"/>
      <c r="AN143" s="402">
        <f>IF(V142="賃金で算定",0,INT(AH143*AL143/100))</f>
        <v>0</v>
      </c>
      <c r="AO143" s="403"/>
      <c r="AP143" s="403"/>
      <c r="AQ143" s="403"/>
      <c r="AR143" s="403"/>
      <c r="AS143" s="38"/>
      <c r="AT143" s="56"/>
      <c r="AU143" s="56"/>
      <c r="AV143" s="53"/>
      <c r="AW143" s="55"/>
      <c r="AX143" s="224"/>
      <c r="AY143" s="291">
        <f>AH143</f>
        <v>0</v>
      </c>
      <c r="AZ143" s="289">
        <f>IF(AV142&lt;=設定シート!C$85,AH143,IF(AND(AV142&gt;=設定シート!E$85,AV142&lt;=設定シート!G$85),AH143*105/108,AH143))</f>
        <v>0</v>
      </c>
      <c r="BA143" s="286"/>
      <c r="BB143" s="289">
        <f>IF($AL143="賃金で算定",0,INT(AY143*$AL143/100))</f>
        <v>0</v>
      </c>
      <c r="BC143" s="289">
        <f>IF(AY143=AZ143,BB143,AZ143*$AL143/100)</f>
        <v>0</v>
      </c>
      <c r="BD143" s="178"/>
      <c r="BE143" s="178"/>
      <c r="BL143" s="178">
        <f>IF(AY143=AZ143,0,1)</f>
        <v>0</v>
      </c>
      <c r="BM143" s="178" t="str">
        <f>IF(BL143=1,AL143,"")</f>
        <v/>
      </c>
    </row>
    <row r="144" spans="2:65" s="33" customFormat="1" ht="18" customHeight="1" x14ac:dyDescent="0.15">
      <c r="B144" s="412"/>
      <c r="C144" s="413"/>
      <c r="D144" s="413"/>
      <c r="E144" s="413"/>
      <c r="F144" s="413"/>
      <c r="G144" s="413"/>
      <c r="H144" s="413"/>
      <c r="I144" s="414"/>
      <c r="J144" s="412"/>
      <c r="K144" s="413"/>
      <c r="L144" s="413"/>
      <c r="M144" s="413"/>
      <c r="N144" s="418"/>
      <c r="O144" s="321"/>
      <c r="P144" s="330" t="s">
        <v>45</v>
      </c>
      <c r="Q144" s="319"/>
      <c r="R144" s="330" t="s">
        <v>46</v>
      </c>
      <c r="S144" s="138"/>
      <c r="T144" s="420" t="s">
        <v>47</v>
      </c>
      <c r="U144" s="421"/>
      <c r="V144" s="422"/>
      <c r="W144" s="423"/>
      <c r="X144" s="423"/>
      <c r="Y144" s="75"/>
      <c r="Z144" s="40"/>
      <c r="AA144" s="41"/>
      <c r="AB144" s="41"/>
      <c r="AC144" s="42"/>
      <c r="AD144" s="40"/>
      <c r="AE144" s="41"/>
      <c r="AF144" s="41"/>
      <c r="AG144" s="47"/>
      <c r="AH144" s="407">
        <f>IF(V144="賃金で算定",V145+Z145-AD145,0)</f>
        <v>0</v>
      </c>
      <c r="AI144" s="408"/>
      <c r="AJ144" s="408"/>
      <c r="AK144" s="409"/>
      <c r="AL144" s="66"/>
      <c r="AM144" s="67"/>
      <c r="AN144" s="410"/>
      <c r="AO144" s="411"/>
      <c r="AP144" s="411"/>
      <c r="AQ144" s="411"/>
      <c r="AR144" s="411"/>
      <c r="AS144" s="39"/>
      <c r="AT144" s="56"/>
      <c r="AU144" s="56"/>
      <c r="AV144" s="53" t="str">
        <f>IF(OR(O144="",Q144=""),"", IF(O144&lt;20,DATE(O144+118,Q144,IF(S144="",1,S144)),DATE(O144+88,Q144,IF(S144="",1,S144))))</f>
        <v/>
      </c>
      <c r="AW144" s="55" t="str">
        <f>IF(AV144&lt;=設定シート!C$15,"昔",IF(AV144&lt;=設定シート!E$15,"上",IF(AV144&lt;=設定シート!G$15,"中","下")))</f>
        <v>下</v>
      </c>
      <c r="AX144" s="224">
        <f>IF(AV144&lt;=設定シート!$E$36,5,IF(AV144&lt;=設定シート!$I$36,7,IF(AV144&lt;=設定シート!$M$36,9,11)))</f>
        <v>11</v>
      </c>
      <c r="AY144" s="290"/>
      <c r="AZ144" s="288"/>
      <c r="BA144" s="292">
        <f t="shared" ref="BA144" si="58">AN144</f>
        <v>0</v>
      </c>
      <c r="BB144" s="288"/>
      <c r="BC144" s="288"/>
      <c r="BD144" s="178"/>
      <c r="BE144" s="178"/>
      <c r="BL144" s="178"/>
      <c r="BM144" s="178"/>
    </row>
    <row r="145" spans="2:65" s="33" customFormat="1" ht="18" customHeight="1" x14ac:dyDescent="0.15">
      <c r="B145" s="415"/>
      <c r="C145" s="416"/>
      <c r="D145" s="416"/>
      <c r="E145" s="416"/>
      <c r="F145" s="416"/>
      <c r="G145" s="416"/>
      <c r="H145" s="416"/>
      <c r="I145" s="417"/>
      <c r="J145" s="415"/>
      <c r="K145" s="416"/>
      <c r="L145" s="416"/>
      <c r="M145" s="416"/>
      <c r="N145" s="419"/>
      <c r="O145" s="322"/>
      <c r="P145" s="331" t="s">
        <v>45</v>
      </c>
      <c r="Q145" s="320"/>
      <c r="R145" s="331" t="s">
        <v>46</v>
      </c>
      <c r="S145" s="141"/>
      <c r="T145" s="445" t="s">
        <v>48</v>
      </c>
      <c r="U145" s="446"/>
      <c r="V145" s="447"/>
      <c r="W145" s="448"/>
      <c r="X145" s="448"/>
      <c r="Y145" s="449"/>
      <c r="Z145" s="450"/>
      <c r="AA145" s="451"/>
      <c r="AB145" s="451"/>
      <c r="AC145" s="451"/>
      <c r="AD145" s="450"/>
      <c r="AE145" s="451"/>
      <c r="AF145" s="451"/>
      <c r="AG145" s="537"/>
      <c r="AH145" s="400">
        <f>IF(V144="賃金で算定",0,V145+Z145-AD145)</f>
        <v>0</v>
      </c>
      <c r="AI145" s="400"/>
      <c r="AJ145" s="400"/>
      <c r="AK145" s="401"/>
      <c r="AL145" s="405">
        <f>IF(V144="賃金で算定","賃金で算定",IF(OR(V145=0,$F160="",AV144=""),0,IF(AW144="昔",VLOOKUP($F160,労務比率,AX144,FALSE),IF(AW144="上",VLOOKUP($F160,労務比率,AX144,FALSE),IF(AW144="中",VLOOKUP($F160,労務比率,AX144,FALSE),VLOOKUP($F160,労務比率,AX144,FALSE))))))</f>
        <v>0</v>
      </c>
      <c r="AM145" s="406"/>
      <c r="AN145" s="402">
        <f>IF(V144="賃金で算定",0,INT(AH145*AL145/100))</f>
        <v>0</v>
      </c>
      <c r="AO145" s="403"/>
      <c r="AP145" s="403"/>
      <c r="AQ145" s="403"/>
      <c r="AR145" s="403"/>
      <c r="AS145" s="38"/>
      <c r="AT145" s="56"/>
      <c r="AU145" s="56"/>
      <c r="AV145" s="53"/>
      <c r="AW145" s="55"/>
      <c r="AX145" s="224"/>
      <c r="AY145" s="291">
        <f t="shared" ref="AY145" si="59">AH145</f>
        <v>0</v>
      </c>
      <c r="AZ145" s="289">
        <f>IF(AV144&lt;=設定シート!C$85,AH145,IF(AND(AV144&gt;=設定シート!E$85,AV144&lt;=設定シート!G$85),AH145*105/108,AH145))</f>
        <v>0</v>
      </c>
      <c r="BA145" s="286"/>
      <c r="BB145" s="289">
        <f t="shared" ref="BB145" si="60">IF($AL145="賃金で算定",0,INT(AY145*$AL145/100))</f>
        <v>0</v>
      </c>
      <c r="BC145" s="289">
        <f>IF(AY145=AZ145,BB145,AZ145*$AL145/100)</f>
        <v>0</v>
      </c>
      <c r="BD145" s="178"/>
      <c r="BE145" s="178"/>
      <c r="BL145" s="178">
        <f>IF(AY145=AZ145,0,1)</f>
        <v>0</v>
      </c>
      <c r="BM145" s="178" t="str">
        <f>IF(BL145=1,AL145,"")</f>
        <v/>
      </c>
    </row>
    <row r="146" spans="2:65" s="33" customFormat="1" ht="18" customHeight="1" x14ac:dyDescent="0.15">
      <c r="B146" s="412"/>
      <c r="C146" s="413"/>
      <c r="D146" s="413"/>
      <c r="E146" s="413"/>
      <c r="F146" s="413"/>
      <c r="G146" s="413"/>
      <c r="H146" s="413"/>
      <c r="I146" s="414"/>
      <c r="J146" s="412"/>
      <c r="K146" s="413"/>
      <c r="L146" s="413"/>
      <c r="M146" s="413"/>
      <c r="N146" s="418"/>
      <c r="O146" s="321"/>
      <c r="P146" s="330" t="s">
        <v>45</v>
      </c>
      <c r="Q146" s="319"/>
      <c r="R146" s="330" t="s">
        <v>46</v>
      </c>
      <c r="S146" s="138"/>
      <c r="T146" s="420" t="s">
        <v>47</v>
      </c>
      <c r="U146" s="421"/>
      <c r="V146" s="422"/>
      <c r="W146" s="423"/>
      <c r="X146" s="423"/>
      <c r="Y146" s="75"/>
      <c r="Z146" s="40"/>
      <c r="AA146" s="41"/>
      <c r="AB146" s="41"/>
      <c r="AC146" s="42"/>
      <c r="AD146" s="40"/>
      <c r="AE146" s="41"/>
      <c r="AF146" s="41"/>
      <c r="AG146" s="47"/>
      <c r="AH146" s="407">
        <f>IF(V146="賃金で算定",V147+Z147-AD147,0)</f>
        <v>0</v>
      </c>
      <c r="AI146" s="408"/>
      <c r="AJ146" s="408"/>
      <c r="AK146" s="409"/>
      <c r="AL146" s="66"/>
      <c r="AM146" s="67"/>
      <c r="AN146" s="410"/>
      <c r="AO146" s="411"/>
      <c r="AP146" s="411"/>
      <c r="AQ146" s="411"/>
      <c r="AR146" s="411"/>
      <c r="AS146" s="39"/>
      <c r="AT146" s="56"/>
      <c r="AU146" s="56"/>
      <c r="AV146" s="53" t="str">
        <f>IF(OR(O146="",Q146=""),"", IF(O146&lt;20,DATE(O146+118,Q146,IF(S146="",1,S146)),DATE(O146+88,Q146,IF(S146="",1,S146))))</f>
        <v/>
      </c>
      <c r="AW146" s="55" t="str">
        <f>IF(AV146&lt;=設定シート!C$15,"昔",IF(AV146&lt;=設定シート!E$15,"上",IF(AV146&lt;=設定シート!G$15,"中","下")))</f>
        <v>下</v>
      </c>
      <c r="AX146" s="224">
        <f>IF(AV146&lt;=設定シート!$E$36,5,IF(AV146&lt;=設定シート!$I$36,7,IF(AV146&lt;=設定シート!$M$36,9,11)))</f>
        <v>11</v>
      </c>
      <c r="AY146" s="290"/>
      <c r="AZ146" s="288"/>
      <c r="BA146" s="292">
        <f t="shared" ref="BA146" si="61">AN146</f>
        <v>0</v>
      </c>
      <c r="BB146" s="288"/>
      <c r="BC146" s="288"/>
      <c r="BD146" s="178"/>
      <c r="BE146" s="178"/>
      <c r="BL146" s="1"/>
      <c r="BM146" s="1"/>
    </row>
    <row r="147" spans="2:65" s="33" customFormat="1" ht="18" customHeight="1" x14ac:dyDescent="0.15">
      <c r="B147" s="415"/>
      <c r="C147" s="416"/>
      <c r="D147" s="416"/>
      <c r="E147" s="416"/>
      <c r="F147" s="416"/>
      <c r="G147" s="416"/>
      <c r="H147" s="416"/>
      <c r="I147" s="417"/>
      <c r="J147" s="415"/>
      <c r="K147" s="416"/>
      <c r="L147" s="416"/>
      <c r="M147" s="416"/>
      <c r="N147" s="419"/>
      <c r="O147" s="322"/>
      <c r="P147" s="331" t="s">
        <v>45</v>
      </c>
      <c r="Q147" s="320"/>
      <c r="R147" s="331" t="s">
        <v>46</v>
      </c>
      <c r="S147" s="141"/>
      <c r="T147" s="445" t="s">
        <v>48</v>
      </c>
      <c r="U147" s="446"/>
      <c r="V147" s="447"/>
      <c r="W147" s="448"/>
      <c r="X147" s="448"/>
      <c r="Y147" s="449"/>
      <c r="Z147" s="447"/>
      <c r="AA147" s="448"/>
      <c r="AB147" s="448"/>
      <c r="AC147" s="448"/>
      <c r="AD147" s="447"/>
      <c r="AE147" s="448"/>
      <c r="AF147" s="448"/>
      <c r="AG147" s="449"/>
      <c r="AH147" s="400">
        <f>IF(V146="賃金で算定",0,V147+Z147-AD147)</f>
        <v>0</v>
      </c>
      <c r="AI147" s="400"/>
      <c r="AJ147" s="400"/>
      <c r="AK147" s="401"/>
      <c r="AL147" s="405">
        <f>IF(V146="賃金で算定","賃金で算定",IF(OR(V147=0,$F160="",AV146=""),0,IF(AW146="昔",VLOOKUP($F160,労務比率,AX146,FALSE),IF(AW146="上",VLOOKUP($F160,労務比率,AX146,FALSE),IF(AW146="中",VLOOKUP($F160,労務比率,AX146,FALSE),VLOOKUP($F160,労務比率,AX146,FALSE))))))</f>
        <v>0</v>
      </c>
      <c r="AM147" s="406"/>
      <c r="AN147" s="402">
        <f>IF(V146="賃金で算定",0,INT(AH147*AL147/100))</f>
        <v>0</v>
      </c>
      <c r="AO147" s="403"/>
      <c r="AP147" s="403"/>
      <c r="AQ147" s="403"/>
      <c r="AR147" s="403"/>
      <c r="AS147" s="38"/>
      <c r="AT147" s="56"/>
      <c r="AU147" s="56"/>
      <c r="AV147" s="53"/>
      <c r="AW147" s="55"/>
      <c r="AX147" s="224"/>
      <c r="AY147" s="291">
        <f t="shared" ref="AY147" si="62">AH147</f>
        <v>0</v>
      </c>
      <c r="AZ147" s="289">
        <f>IF(AV146&lt;=設定シート!C$85,AH147,IF(AND(AV146&gt;=設定シート!E$85,AV146&lt;=設定シート!G$85),AH147*105/108,AH147))</f>
        <v>0</v>
      </c>
      <c r="BA147" s="286"/>
      <c r="BB147" s="289">
        <f t="shared" ref="BB147" si="63">IF($AL147="賃金で算定",0,INT(AY147*$AL147/100))</f>
        <v>0</v>
      </c>
      <c r="BC147" s="289">
        <f>IF(AY147=AZ147,BB147,AZ147*$AL147/100)</f>
        <v>0</v>
      </c>
      <c r="BD147" s="178"/>
      <c r="BE147" s="178"/>
      <c r="BL147" s="178">
        <f>IF(AY147=AZ147,0,1)</f>
        <v>0</v>
      </c>
      <c r="BM147" s="178" t="str">
        <f>IF(BL147=1,AL147,"")</f>
        <v/>
      </c>
    </row>
    <row r="148" spans="2:65" s="33" customFormat="1" ht="18" customHeight="1" x14ac:dyDescent="0.15">
      <c r="B148" s="412"/>
      <c r="C148" s="413"/>
      <c r="D148" s="413"/>
      <c r="E148" s="413"/>
      <c r="F148" s="413"/>
      <c r="G148" s="413"/>
      <c r="H148" s="413"/>
      <c r="I148" s="414"/>
      <c r="J148" s="412"/>
      <c r="K148" s="413"/>
      <c r="L148" s="413"/>
      <c r="M148" s="413"/>
      <c r="N148" s="418"/>
      <c r="O148" s="321"/>
      <c r="P148" s="330" t="s">
        <v>45</v>
      </c>
      <c r="Q148" s="319"/>
      <c r="R148" s="330" t="s">
        <v>46</v>
      </c>
      <c r="S148" s="138"/>
      <c r="T148" s="420" t="s">
        <v>20</v>
      </c>
      <c r="U148" s="421"/>
      <c r="V148" s="422"/>
      <c r="W148" s="423"/>
      <c r="X148" s="423"/>
      <c r="Y148" s="76"/>
      <c r="Z148" s="36"/>
      <c r="AA148" s="37"/>
      <c r="AB148" s="37"/>
      <c r="AC148" s="48"/>
      <c r="AD148" s="36"/>
      <c r="AE148" s="37"/>
      <c r="AF148" s="37"/>
      <c r="AG148" s="49"/>
      <c r="AH148" s="407">
        <f>IF(V148="賃金で算定",V149+Z149-AD149,0)</f>
        <v>0</v>
      </c>
      <c r="AI148" s="408"/>
      <c r="AJ148" s="408"/>
      <c r="AK148" s="409"/>
      <c r="AL148" s="66"/>
      <c r="AM148" s="67"/>
      <c r="AN148" s="410"/>
      <c r="AO148" s="411"/>
      <c r="AP148" s="411"/>
      <c r="AQ148" s="411"/>
      <c r="AR148" s="411"/>
      <c r="AS148" s="39"/>
      <c r="AT148" s="56"/>
      <c r="AU148" s="56"/>
      <c r="AV148" s="53" t="str">
        <f>IF(OR(O148="",Q148=""),"", IF(O148&lt;20,DATE(O148+118,Q148,IF(S148="",1,S148)),DATE(O148+88,Q148,IF(S148="",1,S148))))</f>
        <v/>
      </c>
      <c r="AW148" s="55" t="str">
        <f>IF(AV148&lt;=設定シート!C$15,"昔",IF(AV148&lt;=設定シート!E$15,"上",IF(AV148&lt;=設定シート!G$15,"中","下")))</f>
        <v>下</v>
      </c>
      <c r="AX148" s="224">
        <f>IF(AV148&lt;=設定シート!$E$36,5,IF(AV148&lt;=設定シート!$I$36,7,IF(AV148&lt;=設定シート!$M$36,9,11)))</f>
        <v>11</v>
      </c>
      <c r="AY148" s="290"/>
      <c r="AZ148" s="288"/>
      <c r="BA148" s="292">
        <f t="shared" ref="BA148" si="64">AN148</f>
        <v>0</v>
      </c>
      <c r="BB148" s="288"/>
      <c r="BC148" s="288"/>
      <c r="BD148" s="178"/>
      <c r="BE148" s="178"/>
      <c r="BL148" s="1"/>
      <c r="BM148" s="1"/>
    </row>
    <row r="149" spans="2:65" s="33" customFormat="1" ht="18" customHeight="1" x14ac:dyDescent="0.15">
      <c r="B149" s="415"/>
      <c r="C149" s="416"/>
      <c r="D149" s="416"/>
      <c r="E149" s="416"/>
      <c r="F149" s="416"/>
      <c r="G149" s="416"/>
      <c r="H149" s="416"/>
      <c r="I149" s="417"/>
      <c r="J149" s="415"/>
      <c r="K149" s="416"/>
      <c r="L149" s="416"/>
      <c r="M149" s="416"/>
      <c r="N149" s="419"/>
      <c r="O149" s="322"/>
      <c r="P149" s="331" t="s">
        <v>45</v>
      </c>
      <c r="Q149" s="320"/>
      <c r="R149" s="331" t="s">
        <v>46</v>
      </c>
      <c r="S149" s="141"/>
      <c r="T149" s="445" t="s">
        <v>21</v>
      </c>
      <c r="U149" s="446"/>
      <c r="V149" s="447"/>
      <c r="W149" s="448"/>
      <c r="X149" s="448"/>
      <c r="Y149" s="449"/>
      <c r="Z149" s="450"/>
      <c r="AA149" s="451"/>
      <c r="AB149" s="451"/>
      <c r="AC149" s="451"/>
      <c r="AD149" s="450"/>
      <c r="AE149" s="451"/>
      <c r="AF149" s="451"/>
      <c r="AG149" s="537"/>
      <c r="AH149" s="400">
        <f>IF(V148="賃金で算定",0,V149+Z149-AD149)</f>
        <v>0</v>
      </c>
      <c r="AI149" s="400"/>
      <c r="AJ149" s="400"/>
      <c r="AK149" s="401"/>
      <c r="AL149" s="405">
        <f>IF(V148="賃金で算定","賃金で算定",IF(OR(V149=0,$F160="",AV148=""),0,IF(AW148="昔",VLOOKUP($F160,労務比率,AX148,FALSE),IF(AW148="上",VLOOKUP($F160,労務比率,AX148,FALSE),IF(AW148="中",VLOOKUP($F160,労務比率,AX148,FALSE),VLOOKUP($F160,労務比率,AX148,FALSE))))))</f>
        <v>0</v>
      </c>
      <c r="AM149" s="406"/>
      <c r="AN149" s="402">
        <f>IF(V148="賃金で算定",0,INT(AH149*AL149/100))</f>
        <v>0</v>
      </c>
      <c r="AO149" s="403"/>
      <c r="AP149" s="403"/>
      <c r="AQ149" s="403"/>
      <c r="AR149" s="403"/>
      <c r="AS149" s="38"/>
      <c r="AT149" s="56"/>
      <c r="AU149" s="56"/>
      <c r="AV149" s="53"/>
      <c r="AW149" s="55"/>
      <c r="AX149" s="224"/>
      <c r="AY149" s="291">
        <f t="shared" ref="AY149" si="65">AH149</f>
        <v>0</v>
      </c>
      <c r="AZ149" s="289">
        <f>IF(AV148&lt;=設定シート!C$85,AH149,IF(AND(AV148&gt;=設定シート!E$85,AV148&lt;=設定シート!G$85),AH149*105/108,AH149))</f>
        <v>0</v>
      </c>
      <c r="BA149" s="286"/>
      <c r="BB149" s="289">
        <f t="shared" ref="BB149" si="66">IF($AL149="賃金で算定",0,INT(AY149*$AL149/100))</f>
        <v>0</v>
      </c>
      <c r="BC149" s="289">
        <f>IF(AY149=AZ149,BB149,AZ149*$AL149/100)</f>
        <v>0</v>
      </c>
      <c r="BD149" s="178"/>
      <c r="BE149" s="178"/>
      <c r="BL149" s="178">
        <f>IF(AY149=AZ149,0,1)</f>
        <v>0</v>
      </c>
      <c r="BM149" s="178" t="str">
        <f>IF(BL149=1,AL149,"")</f>
        <v/>
      </c>
    </row>
    <row r="150" spans="2:65" s="33" customFormat="1" ht="18" customHeight="1" x14ac:dyDescent="0.15">
      <c r="B150" s="412"/>
      <c r="C150" s="413"/>
      <c r="D150" s="413"/>
      <c r="E150" s="413"/>
      <c r="F150" s="413"/>
      <c r="G150" s="413"/>
      <c r="H150" s="413"/>
      <c r="I150" s="414"/>
      <c r="J150" s="412"/>
      <c r="K150" s="413"/>
      <c r="L150" s="413"/>
      <c r="M150" s="413"/>
      <c r="N150" s="418"/>
      <c r="O150" s="321"/>
      <c r="P150" s="330" t="s">
        <v>45</v>
      </c>
      <c r="Q150" s="319"/>
      <c r="R150" s="330" t="s">
        <v>46</v>
      </c>
      <c r="S150" s="138"/>
      <c r="T150" s="420" t="s">
        <v>47</v>
      </c>
      <c r="U150" s="421"/>
      <c r="V150" s="422"/>
      <c r="W150" s="423"/>
      <c r="X150" s="423"/>
      <c r="Y150" s="75"/>
      <c r="Z150" s="40"/>
      <c r="AA150" s="41"/>
      <c r="AB150" s="41"/>
      <c r="AC150" s="42"/>
      <c r="AD150" s="40"/>
      <c r="AE150" s="41"/>
      <c r="AF150" s="41"/>
      <c r="AG150" s="47"/>
      <c r="AH150" s="407">
        <f>IF(V150="賃金で算定",V151+Z151-AD151,0)</f>
        <v>0</v>
      </c>
      <c r="AI150" s="408"/>
      <c r="AJ150" s="408"/>
      <c r="AK150" s="409"/>
      <c r="AL150" s="66"/>
      <c r="AM150" s="67"/>
      <c r="AN150" s="410"/>
      <c r="AO150" s="411"/>
      <c r="AP150" s="411"/>
      <c r="AQ150" s="411"/>
      <c r="AR150" s="411"/>
      <c r="AS150" s="39"/>
      <c r="AT150" s="56"/>
      <c r="AU150" s="56"/>
      <c r="AV150" s="53" t="str">
        <f>IF(OR(O150="",Q150=""),"", IF(O150&lt;20,DATE(O150+118,Q150,IF(S150="",1,S150)),DATE(O150+88,Q150,IF(S150="",1,S150))))</f>
        <v/>
      </c>
      <c r="AW150" s="55" t="str">
        <f>IF(AV150&lt;=設定シート!C$15,"昔",IF(AV150&lt;=設定シート!E$15,"上",IF(AV150&lt;=設定シート!G$15,"中","下")))</f>
        <v>下</v>
      </c>
      <c r="AX150" s="224">
        <f>IF(AV150&lt;=設定シート!$E$36,5,IF(AV150&lt;=設定シート!$I$36,7,IF(AV150&lt;=設定シート!$M$36,9,11)))</f>
        <v>11</v>
      </c>
      <c r="AY150" s="290"/>
      <c r="AZ150" s="288"/>
      <c r="BA150" s="292">
        <f t="shared" ref="BA150" si="67">AN150</f>
        <v>0</v>
      </c>
      <c r="BB150" s="288"/>
      <c r="BC150" s="288"/>
      <c r="BD150" s="178"/>
      <c r="BE150" s="178"/>
      <c r="BL150" s="1"/>
      <c r="BM150" s="1"/>
    </row>
    <row r="151" spans="2:65" s="33" customFormat="1" ht="18" customHeight="1" x14ac:dyDescent="0.15">
      <c r="B151" s="415"/>
      <c r="C151" s="416"/>
      <c r="D151" s="416"/>
      <c r="E151" s="416"/>
      <c r="F151" s="416"/>
      <c r="G151" s="416"/>
      <c r="H151" s="416"/>
      <c r="I151" s="417"/>
      <c r="J151" s="415"/>
      <c r="K151" s="416"/>
      <c r="L151" s="416"/>
      <c r="M151" s="416"/>
      <c r="N151" s="419"/>
      <c r="O151" s="322"/>
      <c r="P151" s="331" t="s">
        <v>45</v>
      </c>
      <c r="Q151" s="320"/>
      <c r="R151" s="331" t="s">
        <v>46</v>
      </c>
      <c r="S151" s="141"/>
      <c r="T151" s="445" t="s">
        <v>48</v>
      </c>
      <c r="U151" s="446"/>
      <c r="V151" s="447"/>
      <c r="W151" s="448"/>
      <c r="X151" s="448"/>
      <c r="Y151" s="449"/>
      <c r="Z151" s="447"/>
      <c r="AA151" s="448"/>
      <c r="AB151" s="448"/>
      <c r="AC151" s="448"/>
      <c r="AD151" s="450"/>
      <c r="AE151" s="451"/>
      <c r="AF151" s="451"/>
      <c r="AG151" s="537"/>
      <c r="AH151" s="400">
        <f>IF(V150="賃金で算定",0,V151+Z151-AD151)</f>
        <v>0</v>
      </c>
      <c r="AI151" s="400"/>
      <c r="AJ151" s="400"/>
      <c r="AK151" s="401"/>
      <c r="AL151" s="405">
        <f>IF(V150="賃金で算定","賃金で算定",IF(OR(V151=0,$F160="",AV150=""),0,IF(AW150="昔",VLOOKUP($F160,労務比率,AX150,FALSE),IF(AW150="上",VLOOKUP($F160,労務比率,AX150,FALSE),IF(AW150="中",VLOOKUP($F160,労務比率,AX150,FALSE),VLOOKUP($F160,労務比率,AX150,FALSE))))))</f>
        <v>0</v>
      </c>
      <c r="AM151" s="406"/>
      <c r="AN151" s="402">
        <f>IF(V150="賃金で算定",0,INT(AH151*AL151/100))</f>
        <v>0</v>
      </c>
      <c r="AO151" s="403"/>
      <c r="AP151" s="403"/>
      <c r="AQ151" s="403"/>
      <c r="AR151" s="403"/>
      <c r="AS151" s="38"/>
      <c r="AT151" s="56"/>
      <c r="AU151" s="56"/>
      <c r="AV151" s="53"/>
      <c r="AW151" s="55"/>
      <c r="AX151" s="224"/>
      <c r="AY151" s="291">
        <f t="shared" ref="AY151" si="68">AH151</f>
        <v>0</v>
      </c>
      <c r="AZ151" s="289">
        <f>IF(AV150&lt;=設定シート!C$85,AH151,IF(AND(AV150&gt;=設定シート!E$85,AV150&lt;=設定シート!G$85),AH151*105/108,AH151))</f>
        <v>0</v>
      </c>
      <c r="BA151" s="286"/>
      <c r="BB151" s="289">
        <f t="shared" ref="BB151" si="69">IF($AL151="賃金で算定",0,INT(AY151*$AL151/100))</f>
        <v>0</v>
      </c>
      <c r="BC151" s="289">
        <f>IF(AY151=AZ151,BB151,AZ151*$AL151/100)</f>
        <v>0</v>
      </c>
      <c r="BD151" s="178"/>
      <c r="BE151" s="178"/>
      <c r="BL151" s="178">
        <f>IF(AY151=AZ151,0,1)</f>
        <v>0</v>
      </c>
      <c r="BM151" s="178" t="str">
        <f>IF(BL151=1,AL151,"")</f>
        <v/>
      </c>
    </row>
    <row r="152" spans="2:65" s="33" customFormat="1" ht="18" customHeight="1" x14ac:dyDescent="0.15">
      <c r="B152" s="412"/>
      <c r="C152" s="413"/>
      <c r="D152" s="413"/>
      <c r="E152" s="413"/>
      <c r="F152" s="413"/>
      <c r="G152" s="413"/>
      <c r="H152" s="413"/>
      <c r="I152" s="414"/>
      <c r="J152" s="412"/>
      <c r="K152" s="413"/>
      <c r="L152" s="413"/>
      <c r="M152" s="413"/>
      <c r="N152" s="418"/>
      <c r="O152" s="321"/>
      <c r="P152" s="330" t="s">
        <v>45</v>
      </c>
      <c r="Q152" s="319"/>
      <c r="R152" s="330" t="s">
        <v>46</v>
      </c>
      <c r="S152" s="138"/>
      <c r="T152" s="420" t="s">
        <v>47</v>
      </c>
      <c r="U152" s="421"/>
      <c r="V152" s="422"/>
      <c r="W152" s="423"/>
      <c r="X152" s="423"/>
      <c r="Y152" s="75"/>
      <c r="Z152" s="40"/>
      <c r="AA152" s="41"/>
      <c r="AB152" s="41"/>
      <c r="AC152" s="42"/>
      <c r="AD152" s="40"/>
      <c r="AE152" s="41"/>
      <c r="AF152" s="41"/>
      <c r="AG152" s="47"/>
      <c r="AH152" s="407">
        <f>IF(V152="賃金で算定",V153+Z153-AD153,0)</f>
        <v>0</v>
      </c>
      <c r="AI152" s="408"/>
      <c r="AJ152" s="408"/>
      <c r="AK152" s="409"/>
      <c r="AL152" s="66"/>
      <c r="AM152" s="67"/>
      <c r="AN152" s="410"/>
      <c r="AO152" s="411"/>
      <c r="AP152" s="411"/>
      <c r="AQ152" s="411"/>
      <c r="AR152" s="411"/>
      <c r="AS152" s="39"/>
      <c r="AT152" s="56"/>
      <c r="AU152" s="56"/>
      <c r="AV152" s="53" t="str">
        <f>IF(OR(O152="",Q152=""),"", IF(O152&lt;20,DATE(O152+118,Q152,IF(S152="",1,S152)),DATE(O152+88,Q152,IF(S152="",1,S152))))</f>
        <v/>
      </c>
      <c r="AW152" s="55" t="str">
        <f>IF(AV152&lt;=設定シート!C$15,"昔",IF(AV152&lt;=設定シート!E$15,"上",IF(AV152&lt;=設定シート!G$15,"中","下")))</f>
        <v>下</v>
      </c>
      <c r="AX152" s="224">
        <f>IF(AV152&lt;=設定シート!$E$36,5,IF(AV152&lt;=設定シート!$I$36,7,IF(AV152&lt;=設定シート!$M$36,9,11)))</f>
        <v>11</v>
      </c>
      <c r="AY152" s="290"/>
      <c r="AZ152" s="288"/>
      <c r="BA152" s="292">
        <f t="shared" ref="BA152" si="70">AN152</f>
        <v>0</v>
      </c>
      <c r="BB152" s="288"/>
      <c r="BC152" s="288"/>
      <c r="BD152" s="178"/>
      <c r="BE152" s="178"/>
      <c r="BL152" s="1"/>
      <c r="BM152" s="1"/>
    </row>
    <row r="153" spans="2:65" s="33" customFormat="1" ht="18" customHeight="1" x14ac:dyDescent="0.15">
      <c r="B153" s="415"/>
      <c r="C153" s="416"/>
      <c r="D153" s="416"/>
      <c r="E153" s="416"/>
      <c r="F153" s="416"/>
      <c r="G153" s="416"/>
      <c r="H153" s="416"/>
      <c r="I153" s="417"/>
      <c r="J153" s="415"/>
      <c r="K153" s="416"/>
      <c r="L153" s="416"/>
      <c r="M153" s="416"/>
      <c r="N153" s="419"/>
      <c r="O153" s="322"/>
      <c r="P153" s="331" t="s">
        <v>45</v>
      </c>
      <c r="Q153" s="320"/>
      <c r="R153" s="331" t="s">
        <v>46</v>
      </c>
      <c r="S153" s="141"/>
      <c r="T153" s="445" t="s">
        <v>48</v>
      </c>
      <c r="U153" s="446"/>
      <c r="V153" s="447"/>
      <c r="W153" s="448"/>
      <c r="X153" s="448"/>
      <c r="Y153" s="449"/>
      <c r="Z153" s="447"/>
      <c r="AA153" s="448"/>
      <c r="AB153" s="448"/>
      <c r="AC153" s="448"/>
      <c r="AD153" s="450"/>
      <c r="AE153" s="451"/>
      <c r="AF153" s="451"/>
      <c r="AG153" s="537"/>
      <c r="AH153" s="400">
        <f>IF(V152="賃金で算定",0,V153+Z153-AD153)</f>
        <v>0</v>
      </c>
      <c r="AI153" s="400"/>
      <c r="AJ153" s="400"/>
      <c r="AK153" s="401"/>
      <c r="AL153" s="405">
        <f>IF(V152="賃金で算定","賃金で算定",IF(OR(V153=0,$F160="",AV152=""),0,IF(AW152="昔",VLOOKUP($F160,労務比率,AX152,FALSE),IF(AW152="上",VLOOKUP($F160,労務比率,AX152,FALSE),IF(AW152="中",VLOOKUP($F160,労務比率,AX152,FALSE),VLOOKUP($F160,労務比率,AX152,FALSE))))))</f>
        <v>0</v>
      </c>
      <c r="AM153" s="406"/>
      <c r="AN153" s="402">
        <f>IF(V152="賃金で算定",0,INT(AH153*AL153/100))</f>
        <v>0</v>
      </c>
      <c r="AO153" s="403"/>
      <c r="AP153" s="403"/>
      <c r="AQ153" s="403"/>
      <c r="AR153" s="403"/>
      <c r="AS153" s="38"/>
      <c r="AT153" s="56"/>
      <c r="AU153" s="56"/>
      <c r="AV153" s="53"/>
      <c r="AW153" s="55"/>
      <c r="AX153" s="224"/>
      <c r="AY153" s="291">
        <f t="shared" ref="AY153" si="71">AH153</f>
        <v>0</v>
      </c>
      <c r="AZ153" s="289">
        <f>IF(AV152&lt;=設定シート!C$85,AH153,IF(AND(AV152&gt;=設定シート!E$85,AV152&lt;=設定シート!G$85),AH153*105/108,AH153))</f>
        <v>0</v>
      </c>
      <c r="BA153" s="286"/>
      <c r="BB153" s="289">
        <f t="shared" ref="BB153" si="72">IF($AL153="賃金で算定",0,INT(AY153*$AL153/100))</f>
        <v>0</v>
      </c>
      <c r="BC153" s="289">
        <f>IF(AY153=AZ153,BB153,AZ153*$AL153/100)</f>
        <v>0</v>
      </c>
      <c r="BD153" s="178"/>
      <c r="BE153" s="178"/>
      <c r="BL153" s="178">
        <f>IF(AY153=AZ153,0,1)</f>
        <v>0</v>
      </c>
      <c r="BM153" s="178" t="str">
        <f>IF(BL153=1,AL153,"")</f>
        <v/>
      </c>
    </row>
    <row r="154" spans="2:65" s="33" customFormat="1" ht="18" customHeight="1" x14ac:dyDescent="0.15">
      <c r="B154" s="412"/>
      <c r="C154" s="413"/>
      <c r="D154" s="413"/>
      <c r="E154" s="413"/>
      <c r="F154" s="413"/>
      <c r="G154" s="413"/>
      <c r="H154" s="413"/>
      <c r="I154" s="414"/>
      <c r="J154" s="412"/>
      <c r="K154" s="413"/>
      <c r="L154" s="413"/>
      <c r="M154" s="413"/>
      <c r="N154" s="418"/>
      <c r="O154" s="321"/>
      <c r="P154" s="330" t="s">
        <v>45</v>
      </c>
      <c r="Q154" s="319"/>
      <c r="R154" s="330" t="s">
        <v>46</v>
      </c>
      <c r="S154" s="138"/>
      <c r="T154" s="420" t="s">
        <v>20</v>
      </c>
      <c r="U154" s="421"/>
      <c r="V154" s="422"/>
      <c r="W154" s="423"/>
      <c r="X154" s="423"/>
      <c r="Y154" s="75"/>
      <c r="Z154" s="40"/>
      <c r="AA154" s="41"/>
      <c r="AB154" s="41"/>
      <c r="AC154" s="42"/>
      <c r="AD154" s="40"/>
      <c r="AE154" s="41"/>
      <c r="AF154" s="41"/>
      <c r="AG154" s="47"/>
      <c r="AH154" s="407">
        <f>IF(V154="賃金で算定",V155+Z155-AD155,0)</f>
        <v>0</v>
      </c>
      <c r="AI154" s="408"/>
      <c r="AJ154" s="408"/>
      <c r="AK154" s="409"/>
      <c r="AL154" s="66"/>
      <c r="AM154" s="67"/>
      <c r="AN154" s="410"/>
      <c r="AO154" s="411"/>
      <c r="AP154" s="411"/>
      <c r="AQ154" s="411"/>
      <c r="AR154" s="411"/>
      <c r="AS154" s="39"/>
      <c r="AT154" s="56"/>
      <c r="AU154" s="56"/>
      <c r="AV154" s="53" t="str">
        <f>IF(OR(O154="",Q154=""),"", IF(O154&lt;20,DATE(O154+118,Q154,IF(S154="",1,S154)),DATE(O154+88,Q154,IF(S154="",1,S154))))</f>
        <v/>
      </c>
      <c r="AW154" s="55" t="str">
        <f>IF(AV154&lt;=設定シート!C$15,"昔",IF(AV154&lt;=設定シート!E$15,"上",IF(AV154&lt;=設定シート!G$15,"中","下")))</f>
        <v>下</v>
      </c>
      <c r="AX154" s="224">
        <f>IF(AV154&lt;=設定シート!$E$36,5,IF(AV154&lt;=設定シート!$I$36,7,IF(AV154&lt;=設定シート!$M$36,9,11)))</f>
        <v>11</v>
      </c>
      <c r="AY154" s="290"/>
      <c r="AZ154" s="288"/>
      <c r="BA154" s="292">
        <f t="shared" ref="BA154" si="73">AN154</f>
        <v>0</v>
      </c>
      <c r="BB154" s="288"/>
      <c r="BC154" s="288"/>
      <c r="BD154" s="178"/>
      <c r="BE154" s="178"/>
      <c r="BL154" s="1"/>
      <c r="BM154" s="1"/>
    </row>
    <row r="155" spans="2:65" s="33" customFormat="1" ht="18" customHeight="1" x14ac:dyDescent="0.15">
      <c r="B155" s="415"/>
      <c r="C155" s="416"/>
      <c r="D155" s="416"/>
      <c r="E155" s="416"/>
      <c r="F155" s="416"/>
      <c r="G155" s="416"/>
      <c r="H155" s="416"/>
      <c r="I155" s="417"/>
      <c r="J155" s="415"/>
      <c r="K155" s="416"/>
      <c r="L155" s="416"/>
      <c r="M155" s="416"/>
      <c r="N155" s="419"/>
      <c r="O155" s="322"/>
      <c r="P155" s="331" t="s">
        <v>45</v>
      </c>
      <c r="Q155" s="320"/>
      <c r="R155" s="331" t="s">
        <v>46</v>
      </c>
      <c r="S155" s="141"/>
      <c r="T155" s="445" t="s">
        <v>21</v>
      </c>
      <c r="U155" s="446"/>
      <c r="V155" s="447"/>
      <c r="W155" s="448"/>
      <c r="X155" s="448"/>
      <c r="Y155" s="449"/>
      <c r="Z155" s="447"/>
      <c r="AA155" s="448"/>
      <c r="AB155" s="448"/>
      <c r="AC155" s="448"/>
      <c r="AD155" s="450"/>
      <c r="AE155" s="451"/>
      <c r="AF155" s="451"/>
      <c r="AG155" s="537"/>
      <c r="AH155" s="400">
        <f>IF(V154="賃金で算定",0,V155+Z155-AD155)</f>
        <v>0</v>
      </c>
      <c r="AI155" s="400"/>
      <c r="AJ155" s="400"/>
      <c r="AK155" s="401"/>
      <c r="AL155" s="405">
        <f>IF(V154="賃金で算定","賃金で算定",IF(OR(V155=0,$F160="",AV154=""),0,IF(AW154="昔",VLOOKUP($F160,労務比率,AX154,FALSE),IF(AW154="上",VLOOKUP($F160,労務比率,AX154,FALSE),IF(AW154="中",VLOOKUP($F160,労務比率,AX154,FALSE),VLOOKUP($F160,労務比率,AX154,FALSE))))))</f>
        <v>0</v>
      </c>
      <c r="AM155" s="406"/>
      <c r="AN155" s="402">
        <f>IF(V154="賃金で算定",0,INT(AH155*AL155/100))</f>
        <v>0</v>
      </c>
      <c r="AO155" s="403"/>
      <c r="AP155" s="403"/>
      <c r="AQ155" s="403"/>
      <c r="AR155" s="403"/>
      <c r="AS155" s="38"/>
      <c r="AT155" s="56"/>
      <c r="AU155" s="56"/>
      <c r="AV155" s="53"/>
      <c r="AW155" s="55"/>
      <c r="AX155" s="224"/>
      <c r="AY155" s="291">
        <f t="shared" ref="AY155" si="74">AH155</f>
        <v>0</v>
      </c>
      <c r="AZ155" s="289">
        <f>IF(AV154&lt;=設定シート!C$85,AH155,IF(AND(AV154&gt;=設定シート!E$85,AV154&lt;=設定シート!G$85),AH155*105/108,AH155))</f>
        <v>0</v>
      </c>
      <c r="BA155" s="286"/>
      <c r="BB155" s="289">
        <f t="shared" ref="BB155" si="75">IF($AL155="賃金で算定",0,INT(AY155*$AL155/100))</f>
        <v>0</v>
      </c>
      <c r="BC155" s="289">
        <f>IF(AY155=AZ155,BB155,AZ155*$AL155/100)</f>
        <v>0</v>
      </c>
      <c r="BD155" s="178"/>
      <c r="BE155" s="178"/>
      <c r="BL155" s="178">
        <f>IF(AY155=AZ155,0,1)</f>
        <v>0</v>
      </c>
      <c r="BM155" s="178" t="str">
        <f>IF(BL155=1,AL155,"")</f>
        <v/>
      </c>
    </row>
    <row r="156" spans="2:65" s="33" customFormat="1" ht="18" customHeight="1" x14ac:dyDescent="0.15">
      <c r="B156" s="412"/>
      <c r="C156" s="413"/>
      <c r="D156" s="413"/>
      <c r="E156" s="413"/>
      <c r="F156" s="413"/>
      <c r="G156" s="413"/>
      <c r="H156" s="413"/>
      <c r="I156" s="414"/>
      <c r="J156" s="412"/>
      <c r="K156" s="413"/>
      <c r="L156" s="413"/>
      <c r="M156" s="413"/>
      <c r="N156" s="418"/>
      <c r="O156" s="321"/>
      <c r="P156" s="330" t="s">
        <v>45</v>
      </c>
      <c r="Q156" s="319"/>
      <c r="R156" s="330" t="s">
        <v>46</v>
      </c>
      <c r="S156" s="138"/>
      <c r="T156" s="420" t="s">
        <v>47</v>
      </c>
      <c r="U156" s="421"/>
      <c r="V156" s="422"/>
      <c r="W156" s="423"/>
      <c r="X156" s="423"/>
      <c r="Y156" s="75"/>
      <c r="Z156" s="40"/>
      <c r="AA156" s="41"/>
      <c r="AB156" s="41"/>
      <c r="AC156" s="42"/>
      <c r="AD156" s="40"/>
      <c r="AE156" s="41"/>
      <c r="AF156" s="41"/>
      <c r="AG156" s="47"/>
      <c r="AH156" s="407">
        <f>IF(V156="賃金で算定",V157+Z157-AD157,0)</f>
        <v>0</v>
      </c>
      <c r="AI156" s="408"/>
      <c r="AJ156" s="408"/>
      <c r="AK156" s="409"/>
      <c r="AL156" s="66"/>
      <c r="AM156" s="67"/>
      <c r="AN156" s="410"/>
      <c r="AO156" s="411"/>
      <c r="AP156" s="411"/>
      <c r="AQ156" s="411"/>
      <c r="AR156" s="411"/>
      <c r="AS156" s="39"/>
      <c r="AT156" s="56"/>
      <c r="AU156" s="56"/>
      <c r="AV156" s="53" t="str">
        <f>IF(OR(O156="",Q156=""),"", IF(O156&lt;20,DATE(O156+118,Q156,IF(S156="",1,S156)),DATE(O156+88,Q156,IF(S156="",1,S156))))</f>
        <v/>
      </c>
      <c r="AW156" s="55" t="str">
        <f>IF(AV156&lt;=設定シート!C$15,"昔",IF(AV156&lt;=設定シート!E$15,"上",IF(AV156&lt;=設定シート!G$15,"中","下")))</f>
        <v>下</v>
      </c>
      <c r="AX156" s="224">
        <f>IF(AV156&lt;=設定シート!$E$36,5,IF(AV156&lt;=設定シート!$I$36,7,IF(AV156&lt;=設定シート!$M$36,9,11)))</f>
        <v>11</v>
      </c>
      <c r="AY156" s="290"/>
      <c r="AZ156" s="288"/>
      <c r="BA156" s="292">
        <f t="shared" ref="BA156" si="76">AN156</f>
        <v>0</v>
      </c>
      <c r="BB156" s="288"/>
      <c r="BC156" s="288"/>
      <c r="BD156" s="178"/>
      <c r="BE156" s="178"/>
      <c r="BL156" s="1"/>
      <c r="BM156" s="1"/>
    </row>
    <row r="157" spans="2:65" s="33" customFormat="1" ht="18" customHeight="1" x14ac:dyDescent="0.15">
      <c r="B157" s="415"/>
      <c r="C157" s="416"/>
      <c r="D157" s="416"/>
      <c r="E157" s="416"/>
      <c r="F157" s="416"/>
      <c r="G157" s="416"/>
      <c r="H157" s="416"/>
      <c r="I157" s="417"/>
      <c r="J157" s="415"/>
      <c r="K157" s="416"/>
      <c r="L157" s="416"/>
      <c r="M157" s="416"/>
      <c r="N157" s="419"/>
      <c r="O157" s="322"/>
      <c r="P157" s="331" t="s">
        <v>45</v>
      </c>
      <c r="Q157" s="320"/>
      <c r="R157" s="331" t="s">
        <v>46</v>
      </c>
      <c r="S157" s="141"/>
      <c r="T157" s="445" t="s">
        <v>48</v>
      </c>
      <c r="U157" s="446"/>
      <c r="V157" s="447"/>
      <c r="W157" s="448"/>
      <c r="X157" s="448"/>
      <c r="Y157" s="449"/>
      <c r="Z157" s="447"/>
      <c r="AA157" s="448"/>
      <c r="AB157" s="448"/>
      <c r="AC157" s="448"/>
      <c r="AD157" s="450"/>
      <c r="AE157" s="451"/>
      <c r="AF157" s="451"/>
      <c r="AG157" s="537"/>
      <c r="AH157" s="400">
        <f>IF(V156="賃金で算定",0,V157+Z157-AD157)</f>
        <v>0</v>
      </c>
      <c r="AI157" s="400"/>
      <c r="AJ157" s="400"/>
      <c r="AK157" s="401"/>
      <c r="AL157" s="405">
        <f>IF(V156="賃金で算定","賃金で算定",IF(OR(V157=0,$F160="",AV156=""),0,IF(AW156="昔",VLOOKUP($F160,労務比率,AX156,FALSE),IF(AW156="上",VLOOKUP($F160,労務比率,AX156,FALSE),IF(AW156="中",VLOOKUP($F160,労務比率,AX156,FALSE),VLOOKUP($F160,労務比率,AX156,FALSE))))))</f>
        <v>0</v>
      </c>
      <c r="AM157" s="406"/>
      <c r="AN157" s="402">
        <f>IF(V156="賃金で算定",0,INT(AH157*AL157/100))</f>
        <v>0</v>
      </c>
      <c r="AO157" s="403"/>
      <c r="AP157" s="403"/>
      <c r="AQ157" s="403"/>
      <c r="AR157" s="403"/>
      <c r="AS157" s="38"/>
      <c r="AT157" s="56"/>
      <c r="AU157" s="56"/>
      <c r="AV157" s="53"/>
      <c r="AW157" s="55"/>
      <c r="AX157" s="224"/>
      <c r="AY157" s="291">
        <f t="shared" ref="AY157" si="77">AH157</f>
        <v>0</v>
      </c>
      <c r="AZ157" s="289">
        <f>IF(AV156&lt;=設定シート!C$85,AH157,IF(AND(AV156&gt;=設定シート!E$85,AV156&lt;=設定シート!G$85),AH157*105/108,AH157))</f>
        <v>0</v>
      </c>
      <c r="BA157" s="286"/>
      <c r="BB157" s="289">
        <f t="shared" ref="BB157" si="78">IF($AL157="賃金で算定",0,INT(AY157*$AL157/100))</f>
        <v>0</v>
      </c>
      <c r="BC157" s="289">
        <f>IF(AY157=AZ157,BB157,AZ157*$AL157/100)</f>
        <v>0</v>
      </c>
      <c r="BD157" s="178"/>
      <c r="BE157" s="178"/>
      <c r="BL157" s="178">
        <f>IF(AY157=AZ157,0,1)</f>
        <v>0</v>
      </c>
      <c r="BM157" s="178" t="str">
        <f>IF(BL157=1,AL157,"")</f>
        <v/>
      </c>
    </row>
    <row r="158" spans="2:65" s="33" customFormat="1" ht="18" customHeight="1" x14ac:dyDescent="0.15">
      <c r="B158" s="412"/>
      <c r="C158" s="413"/>
      <c r="D158" s="413"/>
      <c r="E158" s="413"/>
      <c r="F158" s="413"/>
      <c r="G158" s="413"/>
      <c r="H158" s="413"/>
      <c r="I158" s="414"/>
      <c r="J158" s="412"/>
      <c r="K158" s="413"/>
      <c r="L158" s="413"/>
      <c r="M158" s="413"/>
      <c r="N158" s="418"/>
      <c r="O158" s="321"/>
      <c r="P158" s="330" t="s">
        <v>45</v>
      </c>
      <c r="Q158" s="319"/>
      <c r="R158" s="330" t="s">
        <v>46</v>
      </c>
      <c r="S158" s="138"/>
      <c r="T158" s="420" t="s">
        <v>47</v>
      </c>
      <c r="U158" s="421"/>
      <c r="V158" s="422"/>
      <c r="W158" s="423"/>
      <c r="X158" s="423"/>
      <c r="Y158" s="75"/>
      <c r="Z158" s="40"/>
      <c r="AA158" s="41"/>
      <c r="AB158" s="41"/>
      <c r="AC158" s="42"/>
      <c r="AD158" s="40"/>
      <c r="AE158" s="41"/>
      <c r="AF158" s="41"/>
      <c r="AG158" s="47"/>
      <c r="AH158" s="407">
        <f>IF(V158="賃金で算定",V159+Z159-AD159,0)</f>
        <v>0</v>
      </c>
      <c r="AI158" s="408"/>
      <c r="AJ158" s="408"/>
      <c r="AK158" s="409"/>
      <c r="AL158" s="66"/>
      <c r="AM158" s="67"/>
      <c r="AN158" s="410"/>
      <c r="AO158" s="411"/>
      <c r="AP158" s="411"/>
      <c r="AQ158" s="411"/>
      <c r="AR158" s="411"/>
      <c r="AS158" s="39"/>
      <c r="AT158" s="56"/>
      <c r="AU158" s="56"/>
      <c r="AV158" s="53" t="str">
        <f>IF(OR(O158="",Q158=""),"", IF(O158&lt;20,DATE(O158+118,Q158,IF(S158="",1,S158)),DATE(O158+88,Q158,IF(S158="",1,S158))))</f>
        <v/>
      </c>
      <c r="AW158" s="55" t="str">
        <f>IF(AV158&lt;=設定シート!C$15,"昔",IF(AV158&lt;=設定シート!E$15,"上",IF(AV158&lt;=設定シート!G$15,"中","下")))</f>
        <v>下</v>
      </c>
      <c r="AX158" s="224">
        <f>IF(AV158&lt;=設定シート!$E$36,5,IF(AV158&lt;=設定シート!$I$36,7,IF(AV158&lt;=設定シート!$M$36,9,11)))</f>
        <v>11</v>
      </c>
      <c r="AY158" s="290"/>
      <c r="AZ158" s="288"/>
      <c r="BA158" s="292">
        <f t="shared" ref="BA158" si="79">AN158</f>
        <v>0</v>
      </c>
      <c r="BB158" s="288"/>
      <c r="BC158" s="288"/>
      <c r="BD158" s="178"/>
      <c r="BE158" s="178"/>
      <c r="BL158" s="1"/>
      <c r="BM158" s="1"/>
    </row>
    <row r="159" spans="2:65" s="33" customFormat="1" ht="18" customHeight="1" x14ac:dyDescent="0.15">
      <c r="B159" s="415"/>
      <c r="C159" s="416"/>
      <c r="D159" s="416"/>
      <c r="E159" s="416"/>
      <c r="F159" s="416"/>
      <c r="G159" s="416"/>
      <c r="H159" s="416"/>
      <c r="I159" s="417"/>
      <c r="J159" s="415"/>
      <c r="K159" s="416"/>
      <c r="L159" s="416"/>
      <c r="M159" s="416"/>
      <c r="N159" s="419"/>
      <c r="O159" s="322"/>
      <c r="P159" s="331" t="s">
        <v>45</v>
      </c>
      <c r="Q159" s="320"/>
      <c r="R159" s="331" t="s">
        <v>46</v>
      </c>
      <c r="S159" s="141"/>
      <c r="T159" s="445" t="s">
        <v>48</v>
      </c>
      <c r="U159" s="446"/>
      <c r="V159" s="447"/>
      <c r="W159" s="448"/>
      <c r="X159" s="448"/>
      <c r="Y159" s="449"/>
      <c r="Z159" s="447"/>
      <c r="AA159" s="448"/>
      <c r="AB159" s="448"/>
      <c r="AC159" s="448"/>
      <c r="AD159" s="450"/>
      <c r="AE159" s="451"/>
      <c r="AF159" s="451"/>
      <c r="AG159" s="537"/>
      <c r="AH159" s="402">
        <f>IF(V158="賃金で算定",0,V159+Z159-AD159)</f>
        <v>0</v>
      </c>
      <c r="AI159" s="403"/>
      <c r="AJ159" s="403"/>
      <c r="AK159" s="404"/>
      <c r="AL159" s="405">
        <f>IF(V158="賃金で算定","賃金で算定",IF(OR(V159=0,$F160="",AV158=""),0,IF(AW158="昔",VLOOKUP($F160,労務比率,AX158,FALSE),IF(AW158="上",VLOOKUP($F160,労務比率,AX158,FALSE),IF(AW158="中",VLOOKUP($F160,労務比率,AX158,FALSE),VLOOKUP($F160,労務比率,AX158,FALSE))))))</f>
        <v>0</v>
      </c>
      <c r="AM159" s="406"/>
      <c r="AN159" s="402">
        <f>IF(V158="賃金で算定",0,INT(AH159*AL159/100))</f>
        <v>0</v>
      </c>
      <c r="AO159" s="403"/>
      <c r="AP159" s="403"/>
      <c r="AQ159" s="403"/>
      <c r="AR159" s="403"/>
      <c r="AS159" s="38"/>
      <c r="AT159" s="56"/>
      <c r="AU159" s="56"/>
      <c r="AV159" s="53"/>
      <c r="AW159" s="55"/>
      <c r="AX159" s="224"/>
      <c r="AY159" s="291">
        <f t="shared" ref="AY159" si="80">AH159</f>
        <v>0</v>
      </c>
      <c r="AZ159" s="289">
        <f>IF(AV158&lt;=設定シート!C$85,AH159,IF(AND(AV158&gt;=設定シート!E$85,AV158&lt;=設定シート!G$85),AH159*105/108,AH159))</f>
        <v>0</v>
      </c>
      <c r="BA159" s="286"/>
      <c r="BB159" s="289">
        <f t="shared" ref="BB159" si="81">IF($AL159="賃金で算定",0,INT(AY159*$AL159/100))</f>
        <v>0</v>
      </c>
      <c r="BC159" s="289">
        <f>IF(AY159=AZ159,BB159,AZ159*$AL159/100)</f>
        <v>0</v>
      </c>
      <c r="BD159" s="178"/>
      <c r="BE159" s="178"/>
      <c r="BL159" s="178">
        <f>IF(AY159=AZ159,0,1)</f>
        <v>0</v>
      </c>
      <c r="BM159" s="178" t="str">
        <f>IF(BL159=1,AL159,"")</f>
        <v/>
      </c>
    </row>
    <row r="160" spans="2:65" s="33" customFormat="1" ht="18" customHeight="1" x14ac:dyDescent="0.15">
      <c r="B160" s="424" t="s">
        <v>82</v>
      </c>
      <c r="C160" s="425"/>
      <c r="D160" s="425"/>
      <c r="E160" s="426"/>
      <c r="F160" s="433"/>
      <c r="G160" s="434"/>
      <c r="H160" s="434"/>
      <c r="I160" s="434"/>
      <c r="J160" s="434"/>
      <c r="K160" s="434"/>
      <c r="L160" s="434"/>
      <c r="M160" s="434"/>
      <c r="N160" s="435"/>
      <c r="O160" s="424" t="s">
        <v>49</v>
      </c>
      <c r="P160" s="425"/>
      <c r="Q160" s="425"/>
      <c r="R160" s="425"/>
      <c r="S160" s="425"/>
      <c r="T160" s="425"/>
      <c r="U160" s="426"/>
      <c r="V160" s="442">
        <f>AH160</f>
        <v>0</v>
      </c>
      <c r="W160" s="443"/>
      <c r="X160" s="443"/>
      <c r="Y160" s="444"/>
      <c r="Z160" s="260"/>
      <c r="AA160" s="261"/>
      <c r="AB160" s="261"/>
      <c r="AC160" s="42"/>
      <c r="AD160" s="260"/>
      <c r="AE160" s="261"/>
      <c r="AF160" s="261"/>
      <c r="AG160" s="42"/>
      <c r="AH160" s="407">
        <f>AH142+AH144+AH146+AH148+AH150+AH152+AH154+AH156+AH158</f>
        <v>0</v>
      </c>
      <c r="AI160" s="408"/>
      <c r="AJ160" s="408"/>
      <c r="AK160" s="409"/>
      <c r="AL160" s="68"/>
      <c r="AM160" s="69"/>
      <c r="AN160" s="407">
        <f>AN142+AN144+AN146+AN148+AN150+AN152+AN154+AN156+AN158</f>
        <v>0</v>
      </c>
      <c r="AO160" s="408"/>
      <c r="AP160" s="408"/>
      <c r="AQ160" s="408"/>
      <c r="AR160" s="408"/>
      <c r="AS160" s="262"/>
      <c r="AT160" s="56"/>
      <c r="AU160" s="56"/>
      <c r="AW160" s="55"/>
      <c r="AX160" s="224"/>
      <c r="AY160" s="290"/>
      <c r="AZ160" s="293"/>
      <c r="BA160" s="300">
        <f>BA142+BA144+BA146+BA148+BA150+BA152+BA154+BA156+BA158</f>
        <v>0</v>
      </c>
      <c r="BB160" s="301">
        <f>BB143+BB145+BB147+BB149+BB151+BB153+BB155+BB157+BB159</f>
        <v>0</v>
      </c>
      <c r="BC160" s="301">
        <f>SUMIF(BL143:BL159,0,BC143:BC159)+ROUNDDOWN(ROUNDDOWN(BL160*105/108,0)*BM160/100,0)</f>
        <v>0</v>
      </c>
      <c r="BD160" s="178"/>
      <c r="BE160" s="178"/>
      <c r="BL160" s="178">
        <f>SUMIF(BL143:BL159,1,AH143:AK159)</f>
        <v>0</v>
      </c>
      <c r="BM160" s="178">
        <f>IF(COUNT(BM143:BM159)=0,0,SUM(BM143:BM159)/COUNT(BM143:BM159))</f>
        <v>0</v>
      </c>
    </row>
    <row r="161" spans="2:57" s="33" customFormat="1" ht="18" customHeight="1" x14ac:dyDescent="0.15">
      <c r="B161" s="427"/>
      <c r="C161" s="428"/>
      <c r="D161" s="428"/>
      <c r="E161" s="429"/>
      <c r="F161" s="436"/>
      <c r="G161" s="437"/>
      <c r="H161" s="437"/>
      <c r="I161" s="437"/>
      <c r="J161" s="437"/>
      <c r="K161" s="437"/>
      <c r="L161" s="437"/>
      <c r="M161" s="437"/>
      <c r="N161" s="438"/>
      <c r="O161" s="427"/>
      <c r="P161" s="428"/>
      <c r="Q161" s="428"/>
      <c r="R161" s="428"/>
      <c r="S161" s="428"/>
      <c r="T161" s="428"/>
      <c r="U161" s="429"/>
      <c r="V161" s="399">
        <f>V143+V145+V147+V149+V151+V153+V155+V157+V159-V160</f>
        <v>0</v>
      </c>
      <c r="W161" s="400"/>
      <c r="X161" s="400"/>
      <c r="Y161" s="401"/>
      <c r="Z161" s="399">
        <f>Z143+Z145+Z147+Z149+Z151+Z153+Z155+Z157+Z159</f>
        <v>0</v>
      </c>
      <c r="AA161" s="400"/>
      <c r="AB161" s="400"/>
      <c r="AC161" s="400"/>
      <c r="AD161" s="399">
        <f>AD143+AD145+AD147+AD149+AD151+AD153+AD155+AD157+AD159</f>
        <v>0</v>
      </c>
      <c r="AE161" s="400"/>
      <c r="AF161" s="400"/>
      <c r="AG161" s="400"/>
      <c r="AH161" s="399">
        <f>AY161</f>
        <v>0</v>
      </c>
      <c r="AI161" s="400"/>
      <c r="AJ161" s="400"/>
      <c r="AK161" s="400"/>
      <c r="AL161" s="267"/>
      <c r="AM161" s="268"/>
      <c r="AN161" s="399">
        <f>BB161</f>
        <v>0</v>
      </c>
      <c r="AO161" s="400"/>
      <c r="AP161" s="400"/>
      <c r="AQ161" s="400"/>
      <c r="AR161" s="400"/>
      <c r="AS161" s="264"/>
      <c r="AT161" s="56"/>
      <c r="AU161" s="56"/>
      <c r="AW161" s="55"/>
      <c r="AX161" s="224"/>
      <c r="AY161" s="296">
        <f>AY143+AY145+AY147+AY149+AY151+AY153+AY155+AY157+AY159</f>
        <v>0</v>
      </c>
      <c r="AZ161" s="298"/>
      <c r="BA161" s="298"/>
      <c r="BB161" s="294">
        <f>BB160</f>
        <v>0</v>
      </c>
      <c r="BC161" s="302"/>
      <c r="BD161" s="178"/>
      <c r="BE161" s="178"/>
    </row>
    <row r="162" spans="2:57" s="33" customFormat="1" ht="18" customHeight="1" x14ac:dyDescent="0.15">
      <c r="B162" s="430"/>
      <c r="C162" s="431"/>
      <c r="D162" s="431"/>
      <c r="E162" s="432"/>
      <c r="F162" s="439"/>
      <c r="G162" s="440"/>
      <c r="H162" s="440"/>
      <c r="I162" s="440"/>
      <c r="J162" s="440"/>
      <c r="K162" s="440"/>
      <c r="L162" s="440"/>
      <c r="M162" s="440"/>
      <c r="N162" s="441"/>
      <c r="O162" s="430"/>
      <c r="P162" s="431"/>
      <c r="Q162" s="431"/>
      <c r="R162" s="431"/>
      <c r="S162" s="431"/>
      <c r="T162" s="431"/>
      <c r="U162" s="432"/>
      <c r="V162" s="402"/>
      <c r="W162" s="403"/>
      <c r="X162" s="403"/>
      <c r="Y162" s="404"/>
      <c r="Z162" s="402"/>
      <c r="AA162" s="403"/>
      <c r="AB162" s="403"/>
      <c r="AC162" s="403"/>
      <c r="AD162" s="402"/>
      <c r="AE162" s="403"/>
      <c r="AF162" s="403"/>
      <c r="AG162" s="403"/>
      <c r="AH162" s="402">
        <f>AZ162</f>
        <v>0</v>
      </c>
      <c r="AI162" s="403"/>
      <c r="AJ162" s="403"/>
      <c r="AK162" s="404"/>
      <c r="AL162" s="265"/>
      <c r="AM162" s="266"/>
      <c r="AN162" s="402">
        <f>BC162</f>
        <v>0</v>
      </c>
      <c r="AO162" s="403"/>
      <c r="AP162" s="403"/>
      <c r="AQ162" s="403"/>
      <c r="AR162" s="403"/>
      <c r="AS162" s="263"/>
      <c r="AT162" s="56"/>
      <c r="AU162" s="143"/>
      <c r="AW162" s="55"/>
      <c r="AX162" s="224"/>
      <c r="AY162" s="297"/>
      <c r="AZ162" s="299">
        <f>IF(AZ143+AZ145+AZ147+AZ149+AZ151+AZ153+AZ155+AZ157+AZ159=AY161,0,ROUNDDOWN(AZ143+AZ145+AZ147+AZ149+AZ151+AZ153+AZ155+AZ157+AZ159,0))</f>
        <v>0</v>
      </c>
      <c r="BA162" s="295"/>
      <c r="BB162" s="295"/>
      <c r="BC162" s="299">
        <f>IF(BC160=BB161,0,BC160)</f>
        <v>0</v>
      </c>
      <c r="BD162" s="178"/>
      <c r="BE162" s="178"/>
    </row>
    <row r="163" spans="2:57" s="33" customFormat="1" ht="18" customHeight="1" x14ac:dyDescent="0.15">
      <c r="AD163" s="1" t="str">
        <f>IF(AND($F160="",$V160+$V161&gt;0),"事業の種類を選択してください。","")</f>
        <v/>
      </c>
      <c r="AE163" s="1"/>
      <c r="AF163" s="1"/>
      <c r="AG163" s="1"/>
      <c r="AH163" s="1"/>
      <c r="AI163" s="1"/>
      <c r="AJ163" s="1"/>
      <c r="AK163" s="1"/>
      <c r="AL163" s="1"/>
      <c r="AM163" s="1"/>
      <c r="AN163" s="398">
        <f>IF(AN160=0,0,AN160+IF(AN162=0,AN161,AN162))</f>
        <v>0</v>
      </c>
      <c r="AO163" s="398"/>
      <c r="AP163" s="398"/>
      <c r="AQ163" s="398"/>
      <c r="AR163" s="398"/>
      <c r="AS163" s="56"/>
      <c r="AT163" s="56"/>
      <c r="AU163" s="56"/>
      <c r="AW163" s="55"/>
      <c r="AX163" s="224"/>
      <c r="AY163" s="224"/>
      <c r="AZ163" s="224"/>
      <c r="BA163" s="224"/>
      <c r="BB163" s="224"/>
      <c r="BC163" s="224"/>
      <c r="BD163" s="178"/>
      <c r="BE163" s="178"/>
    </row>
    <row r="164" spans="2:57" s="33" customFormat="1" ht="31.5" customHeight="1" x14ac:dyDescent="0.15">
      <c r="AN164" s="77"/>
      <c r="AO164" s="77"/>
      <c r="AP164" s="77"/>
      <c r="AQ164" s="77"/>
      <c r="AR164" s="77"/>
      <c r="AS164" s="56"/>
      <c r="AT164" s="56"/>
      <c r="AU164" s="56"/>
      <c r="AW164" s="55"/>
      <c r="AX164" s="224"/>
      <c r="AY164" s="224"/>
      <c r="AZ164" s="224"/>
      <c r="BA164" s="224"/>
      <c r="BB164" s="224"/>
      <c r="BC164" s="224"/>
      <c r="BD164" s="178"/>
      <c r="BE164" s="178"/>
    </row>
    <row r="165" spans="2:57" s="33" customFormat="1" ht="7.5" customHeight="1" x14ac:dyDescent="0.15">
      <c r="X165" s="35"/>
      <c r="Y165" s="35"/>
      <c r="Z165" s="56"/>
      <c r="AA165" s="56"/>
      <c r="AB165" s="56"/>
      <c r="AC165" s="56"/>
      <c r="AD165" s="56"/>
      <c r="AE165" s="56"/>
      <c r="AF165" s="56"/>
      <c r="AG165" s="56"/>
      <c r="AH165" s="56"/>
      <c r="AI165" s="56"/>
      <c r="AJ165" s="56"/>
      <c r="AK165" s="56"/>
      <c r="AL165" s="56"/>
      <c r="AM165" s="56"/>
      <c r="AN165" s="56"/>
      <c r="AO165" s="56"/>
      <c r="AP165" s="56"/>
      <c r="AQ165" s="56"/>
      <c r="AR165" s="56"/>
      <c r="AS165" s="56"/>
      <c r="AT165" s="1"/>
      <c r="AU165" s="1"/>
      <c r="AW165" s="55"/>
      <c r="AX165" s="224"/>
      <c r="AY165" s="224"/>
      <c r="AZ165" s="224"/>
      <c r="BA165" s="224"/>
      <c r="BB165" s="224"/>
      <c r="BC165" s="224"/>
      <c r="BD165" s="178"/>
      <c r="BE165" s="178"/>
    </row>
    <row r="166" spans="2:57" s="33" customFormat="1" ht="10.5" customHeight="1" x14ac:dyDescent="0.15">
      <c r="X166" s="35"/>
      <c r="Y166" s="35"/>
      <c r="Z166" s="56"/>
      <c r="AA166" s="56"/>
      <c r="AB166" s="56"/>
      <c r="AC166" s="56"/>
      <c r="AD166" s="56"/>
      <c r="AE166" s="56"/>
      <c r="AF166" s="56"/>
      <c r="AG166" s="56"/>
      <c r="AH166" s="56"/>
      <c r="AI166" s="56"/>
      <c r="AJ166" s="56"/>
      <c r="AK166" s="56"/>
      <c r="AL166" s="56"/>
      <c r="AM166" s="56"/>
      <c r="AN166" s="56"/>
      <c r="AO166" s="56"/>
      <c r="AP166" s="56"/>
      <c r="AQ166" s="56"/>
      <c r="AR166" s="56"/>
      <c r="AS166" s="56"/>
      <c r="AT166" s="1"/>
      <c r="AU166" s="1"/>
      <c r="AW166" s="55"/>
      <c r="AX166" s="224"/>
      <c r="AY166" s="224"/>
      <c r="AZ166" s="224"/>
      <c r="BA166" s="224"/>
      <c r="BB166" s="224"/>
      <c r="BC166" s="224"/>
      <c r="BD166" s="178"/>
      <c r="BE166" s="178"/>
    </row>
    <row r="167" spans="2:57" s="33" customFormat="1" ht="5.25" customHeight="1" x14ac:dyDescent="0.15">
      <c r="X167" s="35"/>
      <c r="Y167" s="35"/>
      <c r="Z167" s="56"/>
      <c r="AA167" s="56"/>
      <c r="AB167" s="56"/>
      <c r="AC167" s="56"/>
      <c r="AD167" s="56"/>
      <c r="AE167" s="56"/>
      <c r="AF167" s="56"/>
      <c r="AG167" s="56"/>
      <c r="AH167" s="56"/>
      <c r="AI167" s="56"/>
      <c r="AJ167" s="56"/>
      <c r="AK167" s="56"/>
      <c r="AL167" s="56"/>
      <c r="AM167" s="56"/>
      <c r="AN167" s="56"/>
      <c r="AO167" s="56"/>
      <c r="AP167" s="56"/>
      <c r="AQ167" s="56"/>
      <c r="AR167" s="56"/>
      <c r="AS167" s="56"/>
      <c r="AT167" s="1"/>
      <c r="AU167" s="1"/>
      <c r="AW167" s="55"/>
      <c r="AX167" s="224"/>
      <c r="AY167" s="224"/>
      <c r="AZ167" s="224"/>
      <c r="BA167" s="224"/>
      <c r="BB167" s="224"/>
      <c r="BC167" s="224"/>
      <c r="BD167" s="178"/>
      <c r="BE167" s="178"/>
    </row>
    <row r="168" spans="2:57" s="33" customFormat="1" ht="5.25" customHeight="1" x14ac:dyDescent="0.15">
      <c r="X168" s="35"/>
      <c r="Y168" s="35"/>
      <c r="Z168" s="56"/>
      <c r="AA168" s="56"/>
      <c r="AB168" s="56"/>
      <c r="AC168" s="56"/>
      <c r="AD168" s="56"/>
      <c r="AE168" s="56"/>
      <c r="AF168" s="56"/>
      <c r="AG168" s="56"/>
      <c r="AH168" s="56"/>
      <c r="AI168" s="56"/>
      <c r="AJ168" s="56"/>
      <c r="AK168" s="56"/>
      <c r="AL168" s="56"/>
      <c r="AM168" s="56"/>
      <c r="AN168" s="56"/>
      <c r="AO168" s="56"/>
      <c r="AP168" s="56"/>
      <c r="AQ168" s="56"/>
      <c r="AR168" s="56"/>
      <c r="AS168" s="56"/>
      <c r="AT168" s="1"/>
      <c r="AU168" s="1"/>
      <c r="AW168" s="55"/>
      <c r="AX168" s="224"/>
      <c r="AY168" s="224"/>
      <c r="AZ168" s="224"/>
      <c r="BA168" s="224"/>
      <c r="BB168" s="224"/>
      <c r="BC168" s="224"/>
      <c r="BD168" s="178"/>
      <c r="BE168" s="178"/>
    </row>
    <row r="169" spans="2:57" s="33" customFormat="1" ht="5.25" customHeight="1" x14ac:dyDescent="0.15">
      <c r="X169" s="35"/>
      <c r="Y169" s="35"/>
      <c r="Z169" s="56"/>
      <c r="AA169" s="56"/>
      <c r="AB169" s="56"/>
      <c r="AC169" s="56"/>
      <c r="AD169" s="56"/>
      <c r="AE169" s="56"/>
      <c r="AF169" s="56"/>
      <c r="AG169" s="56"/>
      <c r="AH169" s="56"/>
      <c r="AI169" s="56"/>
      <c r="AJ169" s="56"/>
      <c r="AK169" s="56"/>
      <c r="AL169" s="56"/>
      <c r="AM169" s="56"/>
      <c r="AN169" s="56"/>
      <c r="AO169" s="56"/>
      <c r="AP169" s="56"/>
      <c r="AQ169" s="56"/>
      <c r="AR169" s="56"/>
      <c r="AS169" s="56"/>
      <c r="AT169" s="1"/>
      <c r="AU169" s="1"/>
      <c r="AW169" s="55"/>
      <c r="AX169" s="224"/>
      <c r="AY169" s="224"/>
      <c r="AZ169" s="224"/>
      <c r="BA169" s="224"/>
      <c r="BB169" s="224"/>
      <c r="BC169" s="224"/>
      <c r="BD169" s="178"/>
      <c r="BE169" s="178"/>
    </row>
    <row r="170" spans="2:57" s="33" customFormat="1" ht="5.25" customHeight="1" x14ac:dyDescent="0.15">
      <c r="X170" s="35"/>
      <c r="Y170" s="35"/>
      <c r="Z170" s="56"/>
      <c r="AA170" s="56"/>
      <c r="AB170" s="56"/>
      <c r="AC170" s="56"/>
      <c r="AD170" s="56"/>
      <c r="AE170" s="56"/>
      <c r="AF170" s="56"/>
      <c r="AG170" s="56"/>
      <c r="AH170" s="56"/>
      <c r="AI170" s="56"/>
      <c r="AJ170" s="56"/>
      <c r="AK170" s="56"/>
      <c r="AL170" s="56"/>
      <c r="AM170" s="56"/>
      <c r="AN170" s="56"/>
      <c r="AO170" s="56"/>
      <c r="AP170" s="56"/>
      <c r="AQ170" s="56"/>
      <c r="AR170" s="56"/>
      <c r="AS170" s="56"/>
      <c r="AT170" s="1"/>
      <c r="AU170" s="1"/>
      <c r="AW170" s="55"/>
      <c r="AX170" s="224"/>
      <c r="AY170" s="224"/>
      <c r="AZ170" s="224"/>
      <c r="BA170" s="224"/>
      <c r="BB170" s="224"/>
      <c r="BC170" s="224"/>
      <c r="BD170" s="178"/>
      <c r="BE170" s="178"/>
    </row>
    <row r="171" spans="2:57" s="33" customFormat="1" ht="17.25" customHeight="1" x14ac:dyDescent="0.15">
      <c r="B171" s="57" t="s">
        <v>50</v>
      </c>
      <c r="L171" s="56"/>
      <c r="M171" s="56"/>
      <c r="N171" s="56"/>
      <c r="O171" s="56"/>
      <c r="P171" s="56"/>
      <c r="Q171" s="56"/>
      <c r="R171" s="56"/>
      <c r="S171" s="58"/>
      <c r="T171" s="58"/>
      <c r="U171" s="58"/>
      <c r="V171" s="58"/>
      <c r="W171" s="58"/>
      <c r="X171" s="56"/>
      <c r="Y171" s="56"/>
      <c r="Z171" s="56"/>
      <c r="AA171" s="56"/>
      <c r="AB171" s="56"/>
      <c r="AC171" s="56"/>
      <c r="AL171" s="59"/>
      <c r="AM171" s="1"/>
      <c r="AN171" s="1"/>
      <c r="AO171" s="1"/>
      <c r="AP171" s="1"/>
      <c r="AW171" s="55"/>
      <c r="AX171" s="224"/>
      <c r="AY171" s="224"/>
      <c r="AZ171" s="224"/>
      <c r="BA171" s="224"/>
      <c r="BB171" s="224"/>
      <c r="BC171" s="224"/>
      <c r="BD171" s="178"/>
      <c r="BE171" s="178"/>
    </row>
    <row r="172" spans="2:57" s="33" customFormat="1" ht="12.75" customHeight="1" x14ac:dyDescent="0.15">
      <c r="L172" s="56"/>
      <c r="M172" s="60"/>
      <c r="N172" s="60"/>
      <c r="O172" s="60"/>
      <c r="P172" s="60"/>
      <c r="Q172" s="60"/>
      <c r="R172" s="60"/>
      <c r="S172" s="60"/>
      <c r="T172" s="61"/>
      <c r="U172" s="61"/>
      <c r="V172" s="61"/>
      <c r="W172" s="61"/>
      <c r="X172" s="61"/>
      <c r="Y172" s="61"/>
      <c r="Z172" s="61"/>
      <c r="AA172" s="60"/>
      <c r="AB172" s="60"/>
      <c r="AC172" s="60"/>
      <c r="AL172" s="59"/>
      <c r="AM172" s="605" t="s">
        <v>263</v>
      </c>
      <c r="AN172" s="606"/>
      <c r="AO172" s="606"/>
      <c r="AP172" s="607"/>
      <c r="AW172" s="55"/>
      <c r="AX172" s="224"/>
      <c r="AY172" s="224"/>
      <c r="AZ172" s="224"/>
      <c r="BA172" s="224"/>
      <c r="BB172" s="224"/>
      <c r="BC172" s="224"/>
      <c r="BD172" s="178"/>
      <c r="BE172" s="178"/>
    </row>
    <row r="173" spans="2:57" s="33" customFormat="1" ht="12.75" customHeight="1" x14ac:dyDescent="0.15">
      <c r="L173" s="56"/>
      <c r="M173" s="60"/>
      <c r="N173" s="60"/>
      <c r="O173" s="60"/>
      <c r="P173" s="60"/>
      <c r="Q173" s="60"/>
      <c r="R173" s="60"/>
      <c r="S173" s="60"/>
      <c r="T173" s="61"/>
      <c r="U173" s="61"/>
      <c r="V173" s="61"/>
      <c r="W173" s="61"/>
      <c r="X173" s="61"/>
      <c r="Y173" s="61"/>
      <c r="Z173" s="61"/>
      <c r="AA173" s="60"/>
      <c r="AB173" s="60"/>
      <c r="AC173" s="60"/>
      <c r="AL173" s="59"/>
      <c r="AM173" s="608"/>
      <c r="AN173" s="609"/>
      <c r="AO173" s="609"/>
      <c r="AP173" s="610"/>
      <c r="AW173" s="55"/>
      <c r="AX173" s="224"/>
      <c r="AY173" s="224"/>
      <c r="AZ173" s="224"/>
      <c r="BA173" s="224"/>
      <c r="BB173" s="224"/>
      <c r="BC173" s="224"/>
      <c r="BD173" s="178"/>
      <c r="BE173" s="178"/>
    </row>
    <row r="174" spans="2:57" s="33" customFormat="1" ht="12.75" customHeight="1" x14ac:dyDescent="0.15">
      <c r="L174" s="56"/>
      <c r="M174" s="60"/>
      <c r="N174" s="60"/>
      <c r="O174" s="60"/>
      <c r="P174" s="60"/>
      <c r="Q174" s="60"/>
      <c r="R174" s="60"/>
      <c r="S174" s="60"/>
      <c r="T174" s="60"/>
      <c r="U174" s="60"/>
      <c r="V174" s="60"/>
      <c r="W174" s="60"/>
      <c r="X174" s="60"/>
      <c r="Y174" s="60"/>
      <c r="Z174" s="60"/>
      <c r="AA174" s="60"/>
      <c r="AB174" s="60"/>
      <c r="AC174" s="60"/>
      <c r="AL174" s="59"/>
      <c r="AM174" s="323"/>
      <c r="AN174" s="323"/>
      <c r="AO174" s="4"/>
      <c r="AP174" s="4"/>
      <c r="AW174" s="55"/>
      <c r="AX174" s="224"/>
      <c r="AY174" s="224"/>
      <c r="AZ174" s="224"/>
      <c r="BA174" s="224"/>
      <c r="BB174" s="224"/>
      <c r="BC174" s="224"/>
      <c r="BD174" s="178"/>
      <c r="BE174" s="178"/>
    </row>
    <row r="175" spans="2:57" s="33" customFormat="1" ht="6" customHeight="1" x14ac:dyDescent="0.15">
      <c r="L175" s="56"/>
      <c r="M175" s="60"/>
      <c r="N175" s="60"/>
      <c r="O175" s="60"/>
      <c r="P175" s="60"/>
      <c r="Q175" s="60"/>
      <c r="R175" s="60"/>
      <c r="S175" s="60"/>
      <c r="T175" s="60"/>
      <c r="U175" s="60"/>
      <c r="V175" s="60"/>
      <c r="W175" s="60"/>
      <c r="X175" s="60"/>
      <c r="Y175" s="60"/>
      <c r="Z175" s="60"/>
      <c r="AA175" s="60"/>
      <c r="AB175" s="60"/>
      <c r="AC175" s="60"/>
      <c r="AL175" s="59"/>
      <c r="AM175" s="59"/>
      <c r="AW175" s="55"/>
      <c r="AX175" s="224"/>
      <c r="AY175" s="224"/>
      <c r="AZ175" s="224"/>
      <c r="BA175" s="224"/>
      <c r="BB175" s="224"/>
      <c r="BC175" s="224"/>
      <c r="BD175" s="178"/>
      <c r="BE175" s="178"/>
    </row>
    <row r="176" spans="2:57" s="33" customFormat="1" ht="12.75" customHeight="1" x14ac:dyDescent="0.15">
      <c r="B176" s="512" t="s">
        <v>2</v>
      </c>
      <c r="C176" s="513"/>
      <c r="D176" s="513"/>
      <c r="E176" s="513"/>
      <c r="F176" s="513"/>
      <c r="G176" s="513"/>
      <c r="H176" s="513"/>
      <c r="I176" s="513"/>
      <c r="J176" s="515" t="s">
        <v>10</v>
      </c>
      <c r="K176" s="515"/>
      <c r="L176" s="62" t="s">
        <v>3</v>
      </c>
      <c r="M176" s="515" t="s">
        <v>11</v>
      </c>
      <c r="N176" s="515"/>
      <c r="O176" s="516" t="s">
        <v>12</v>
      </c>
      <c r="P176" s="515"/>
      <c r="Q176" s="515"/>
      <c r="R176" s="515"/>
      <c r="S176" s="515"/>
      <c r="T176" s="515"/>
      <c r="U176" s="515" t="s">
        <v>13</v>
      </c>
      <c r="V176" s="515"/>
      <c r="W176" s="515"/>
      <c r="X176" s="56"/>
      <c r="Y176" s="56"/>
      <c r="Z176" s="56"/>
      <c r="AA176" s="56"/>
      <c r="AB176" s="56"/>
      <c r="AC176" s="56"/>
      <c r="AD176" s="34"/>
      <c r="AE176" s="34"/>
      <c r="AF176" s="34"/>
      <c r="AG176" s="34"/>
      <c r="AH176" s="34"/>
      <c r="AI176" s="34"/>
      <c r="AJ176" s="34"/>
      <c r="AK176" s="56"/>
      <c r="AL176" s="517">
        <f>$AL$9</f>
        <v>0</v>
      </c>
      <c r="AM176" s="518"/>
      <c r="AN176" s="526" t="s">
        <v>4</v>
      </c>
      <c r="AO176" s="526"/>
      <c r="AP176" s="518">
        <v>5</v>
      </c>
      <c r="AQ176" s="518"/>
      <c r="AR176" s="526" t="s">
        <v>5</v>
      </c>
      <c r="AS176" s="527"/>
      <c r="AT176" s="56"/>
      <c r="AU176" s="56"/>
      <c r="AW176" s="55"/>
      <c r="AX176" s="224"/>
      <c r="AY176" s="224"/>
      <c r="AZ176" s="224"/>
      <c r="BA176" s="224"/>
      <c r="BB176" s="224"/>
      <c r="BC176" s="224"/>
      <c r="BD176" s="178"/>
      <c r="BE176" s="178"/>
    </row>
    <row r="177" spans="2:65" s="33" customFormat="1" ht="13.5" customHeight="1" x14ac:dyDescent="0.15">
      <c r="B177" s="513"/>
      <c r="C177" s="513"/>
      <c r="D177" s="513"/>
      <c r="E177" s="513"/>
      <c r="F177" s="513"/>
      <c r="G177" s="513"/>
      <c r="H177" s="513"/>
      <c r="I177" s="513"/>
      <c r="J177" s="532" t="str">
        <f>$J$10</f>
        <v>1</v>
      </c>
      <c r="K177" s="470" t="str">
        <f>$K$10</f>
        <v>3</v>
      </c>
      <c r="L177" s="534" t="str">
        <f>$L$10</f>
        <v>1</v>
      </c>
      <c r="M177" s="473" t="str">
        <f>$M$10</f>
        <v>0</v>
      </c>
      <c r="N177" s="470" t="str">
        <f>$N$10</f>
        <v>8</v>
      </c>
      <c r="O177" s="473" t="str">
        <f>$O$10</f>
        <v>9</v>
      </c>
      <c r="P177" s="467" t="str">
        <f>$P$10</f>
        <v>5</v>
      </c>
      <c r="Q177" s="467" t="str">
        <f>$Q$10</f>
        <v>1</v>
      </c>
      <c r="R177" s="467" t="str">
        <f>$R$10</f>
        <v>2</v>
      </c>
      <c r="S177" s="467" t="str">
        <f>$S$10</f>
        <v>2</v>
      </c>
      <c r="T177" s="470" t="str">
        <f>$T$10</f>
        <v>5</v>
      </c>
      <c r="U177" s="473">
        <f>$U$10</f>
        <v>0</v>
      </c>
      <c r="V177" s="467">
        <f>$V$10</f>
        <v>0</v>
      </c>
      <c r="W177" s="470">
        <f>$W$10</f>
        <v>0</v>
      </c>
      <c r="X177" s="56"/>
      <c r="Y177" s="56"/>
      <c r="Z177" s="56"/>
      <c r="AA177" s="56"/>
      <c r="AB177" s="56"/>
      <c r="AC177" s="56"/>
      <c r="AD177" s="34"/>
      <c r="AE177" s="34"/>
      <c r="AF177" s="34"/>
      <c r="AG177" s="34"/>
      <c r="AH177" s="34"/>
      <c r="AI177" s="34"/>
      <c r="AJ177" s="34"/>
      <c r="AK177" s="56"/>
      <c r="AL177" s="519"/>
      <c r="AM177" s="520"/>
      <c r="AN177" s="528"/>
      <c r="AO177" s="528"/>
      <c r="AP177" s="520"/>
      <c r="AQ177" s="520"/>
      <c r="AR177" s="528"/>
      <c r="AS177" s="529"/>
      <c r="AT177" s="56"/>
      <c r="AU177" s="56"/>
      <c r="AW177" s="55"/>
      <c r="AX177" s="224"/>
      <c r="AY177" s="224"/>
      <c r="AZ177" s="224"/>
      <c r="BA177" s="224"/>
      <c r="BB177" s="224"/>
      <c r="BC177" s="224"/>
      <c r="BD177" s="178"/>
      <c r="BE177" s="178"/>
    </row>
    <row r="178" spans="2:65" s="33" customFormat="1" ht="9" customHeight="1" x14ac:dyDescent="0.15">
      <c r="B178" s="513"/>
      <c r="C178" s="513"/>
      <c r="D178" s="513"/>
      <c r="E178" s="513"/>
      <c r="F178" s="513"/>
      <c r="G178" s="513"/>
      <c r="H178" s="513"/>
      <c r="I178" s="513"/>
      <c r="J178" s="533"/>
      <c r="K178" s="471"/>
      <c r="L178" s="535"/>
      <c r="M178" s="474"/>
      <c r="N178" s="471"/>
      <c r="O178" s="474"/>
      <c r="P178" s="468"/>
      <c r="Q178" s="468"/>
      <c r="R178" s="468"/>
      <c r="S178" s="468"/>
      <c r="T178" s="471"/>
      <c r="U178" s="474"/>
      <c r="V178" s="468"/>
      <c r="W178" s="471"/>
      <c r="X178" s="56"/>
      <c r="Y178" s="56"/>
      <c r="Z178" s="56"/>
      <c r="AA178" s="56"/>
      <c r="AB178" s="56"/>
      <c r="AC178" s="56"/>
      <c r="AD178" s="34"/>
      <c r="AE178" s="34"/>
      <c r="AF178" s="34"/>
      <c r="AG178" s="34"/>
      <c r="AH178" s="34"/>
      <c r="AI178" s="34"/>
      <c r="AJ178" s="34"/>
      <c r="AK178" s="56"/>
      <c r="AL178" s="521"/>
      <c r="AM178" s="522"/>
      <c r="AN178" s="530"/>
      <c r="AO178" s="530"/>
      <c r="AP178" s="522"/>
      <c r="AQ178" s="522"/>
      <c r="AR178" s="530"/>
      <c r="AS178" s="531"/>
      <c r="AT178" s="56"/>
      <c r="AU178" s="56"/>
      <c r="AW178" s="55"/>
      <c r="AX178" s="224"/>
      <c r="AY178" s="224"/>
      <c r="AZ178" s="224"/>
      <c r="BA178" s="224"/>
      <c r="BB178" s="224"/>
      <c r="BC178" s="224"/>
      <c r="BD178" s="178"/>
      <c r="BE178" s="178"/>
    </row>
    <row r="179" spans="2:65" s="33" customFormat="1" ht="6" customHeight="1" x14ac:dyDescent="0.15">
      <c r="B179" s="514"/>
      <c r="C179" s="514"/>
      <c r="D179" s="514"/>
      <c r="E179" s="514"/>
      <c r="F179" s="514"/>
      <c r="G179" s="514"/>
      <c r="H179" s="514"/>
      <c r="I179" s="514"/>
      <c r="J179" s="533"/>
      <c r="K179" s="472"/>
      <c r="L179" s="536"/>
      <c r="M179" s="475"/>
      <c r="N179" s="472"/>
      <c r="O179" s="475"/>
      <c r="P179" s="469"/>
      <c r="Q179" s="469"/>
      <c r="R179" s="469"/>
      <c r="S179" s="469"/>
      <c r="T179" s="472"/>
      <c r="U179" s="475"/>
      <c r="V179" s="469"/>
      <c r="W179" s="472"/>
      <c r="X179" s="56"/>
      <c r="Y179" s="56"/>
      <c r="Z179" s="56"/>
      <c r="AA179" s="56"/>
      <c r="AB179" s="56"/>
      <c r="AC179" s="56"/>
      <c r="AD179" s="56"/>
      <c r="AE179" s="56"/>
      <c r="AF179" s="56"/>
      <c r="AG179" s="56"/>
      <c r="AH179" s="56"/>
      <c r="AI179" s="56"/>
      <c r="AJ179" s="56"/>
      <c r="AK179" s="56"/>
      <c r="AN179" s="1"/>
      <c r="AO179" s="1"/>
      <c r="AP179" s="1"/>
      <c r="AQ179" s="1"/>
      <c r="AR179" s="1"/>
      <c r="AS179" s="1"/>
      <c r="AT179" s="56"/>
      <c r="AU179" s="56"/>
      <c r="AW179" s="55"/>
      <c r="AX179" s="224"/>
      <c r="AY179" s="224"/>
      <c r="AZ179" s="224"/>
      <c r="BA179" s="224"/>
      <c r="BB179" s="224"/>
      <c r="BC179" s="224"/>
      <c r="BD179" s="178"/>
      <c r="BE179" s="178"/>
    </row>
    <row r="180" spans="2:65" s="33" customFormat="1" ht="15" customHeight="1" x14ac:dyDescent="0.15">
      <c r="B180" s="452" t="s">
        <v>51</v>
      </c>
      <c r="C180" s="453"/>
      <c r="D180" s="453"/>
      <c r="E180" s="453"/>
      <c r="F180" s="453"/>
      <c r="G180" s="453"/>
      <c r="H180" s="453"/>
      <c r="I180" s="454"/>
      <c r="J180" s="452" t="s">
        <v>6</v>
      </c>
      <c r="K180" s="453"/>
      <c r="L180" s="453"/>
      <c r="M180" s="453"/>
      <c r="N180" s="461"/>
      <c r="O180" s="464" t="s">
        <v>52</v>
      </c>
      <c r="P180" s="453"/>
      <c r="Q180" s="453"/>
      <c r="R180" s="453"/>
      <c r="S180" s="453"/>
      <c r="T180" s="453"/>
      <c r="U180" s="454"/>
      <c r="V180" s="63" t="s">
        <v>53</v>
      </c>
      <c r="W180" s="64"/>
      <c r="X180" s="64"/>
      <c r="Y180" s="476" t="s">
        <v>54</v>
      </c>
      <c r="Z180" s="476"/>
      <c r="AA180" s="476"/>
      <c r="AB180" s="476"/>
      <c r="AC180" s="476"/>
      <c r="AD180" s="476"/>
      <c r="AE180" s="476"/>
      <c r="AF180" s="476"/>
      <c r="AG180" s="476"/>
      <c r="AH180" s="476"/>
      <c r="AI180" s="64"/>
      <c r="AJ180" s="64"/>
      <c r="AK180" s="65"/>
      <c r="AL180" s="477" t="s">
        <v>213</v>
      </c>
      <c r="AM180" s="477"/>
      <c r="AN180" s="478" t="s">
        <v>33</v>
      </c>
      <c r="AO180" s="478"/>
      <c r="AP180" s="478"/>
      <c r="AQ180" s="478"/>
      <c r="AR180" s="478"/>
      <c r="AS180" s="479"/>
      <c r="AT180" s="56"/>
      <c r="AU180" s="56"/>
      <c r="AW180" s="55"/>
      <c r="AX180" s="224"/>
      <c r="AY180" s="224"/>
      <c r="AZ180" s="224"/>
      <c r="BA180" s="224"/>
      <c r="BB180" s="224"/>
      <c r="BC180" s="224"/>
      <c r="BD180" s="178"/>
      <c r="BE180" s="178"/>
    </row>
    <row r="181" spans="2:65" s="33" customFormat="1" ht="13.5" customHeight="1" x14ac:dyDescent="0.15">
      <c r="B181" s="455"/>
      <c r="C181" s="456"/>
      <c r="D181" s="456"/>
      <c r="E181" s="456"/>
      <c r="F181" s="456"/>
      <c r="G181" s="456"/>
      <c r="H181" s="456"/>
      <c r="I181" s="457"/>
      <c r="J181" s="455"/>
      <c r="K181" s="456"/>
      <c r="L181" s="456"/>
      <c r="M181" s="456"/>
      <c r="N181" s="462"/>
      <c r="O181" s="465"/>
      <c r="P181" s="456"/>
      <c r="Q181" s="456"/>
      <c r="R181" s="456"/>
      <c r="S181" s="456"/>
      <c r="T181" s="456"/>
      <c r="U181" s="457"/>
      <c r="V181" s="480" t="s">
        <v>7</v>
      </c>
      <c r="W181" s="481"/>
      <c r="X181" s="481"/>
      <c r="Y181" s="482"/>
      <c r="Z181" s="486" t="s">
        <v>16</v>
      </c>
      <c r="AA181" s="487"/>
      <c r="AB181" s="487"/>
      <c r="AC181" s="488"/>
      <c r="AD181" s="492" t="s">
        <v>17</v>
      </c>
      <c r="AE181" s="493"/>
      <c r="AF181" s="493"/>
      <c r="AG181" s="494"/>
      <c r="AH181" s="498" t="s">
        <v>83</v>
      </c>
      <c r="AI181" s="499"/>
      <c r="AJ181" s="499"/>
      <c r="AK181" s="500"/>
      <c r="AL181" s="504" t="s">
        <v>214</v>
      </c>
      <c r="AM181" s="504"/>
      <c r="AN181" s="506" t="s">
        <v>19</v>
      </c>
      <c r="AO181" s="507"/>
      <c r="AP181" s="507"/>
      <c r="AQ181" s="507"/>
      <c r="AR181" s="508"/>
      <c r="AS181" s="509"/>
      <c r="AT181" s="56"/>
      <c r="AU181" s="56"/>
      <c r="AW181" s="55"/>
      <c r="AX181" s="224"/>
      <c r="AY181" s="284" t="s">
        <v>240</v>
      </c>
      <c r="AZ181" s="284" t="s">
        <v>240</v>
      </c>
      <c r="BA181" s="284" t="s">
        <v>238</v>
      </c>
      <c r="BB181" s="647" t="s">
        <v>239</v>
      </c>
      <c r="BC181" s="648"/>
      <c r="BD181" s="178"/>
      <c r="BE181" s="178"/>
    </row>
    <row r="182" spans="2:65" s="33" customFormat="1" ht="13.5" customHeight="1" x14ac:dyDescent="0.15">
      <c r="B182" s="458"/>
      <c r="C182" s="459"/>
      <c r="D182" s="459"/>
      <c r="E182" s="459"/>
      <c r="F182" s="459"/>
      <c r="G182" s="459"/>
      <c r="H182" s="459"/>
      <c r="I182" s="460"/>
      <c r="J182" s="458"/>
      <c r="K182" s="459"/>
      <c r="L182" s="459"/>
      <c r="M182" s="459"/>
      <c r="N182" s="463"/>
      <c r="O182" s="466"/>
      <c r="P182" s="459"/>
      <c r="Q182" s="459"/>
      <c r="R182" s="459"/>
      <c r="S182" s="459"/>
      <c r="T182" s="459"/>
      <c r="U182" s="460"/>
      <c r="V182" s="483"/>
      <c r="W182" s="484"/>
      <c r="X182" s="484"/>
      <c r="Y182" s="485"/>
      <c r="Z182" s="489"/>
      <c r="AA182" s="490"/>
      <c r="AB182" s="490"/>
      <c r="AC182" s="491"/>
      <c r="AD182" s="495"/>
      <c r="AE182" s="496"/>
      <c r="AF182" s="496"/>
      <c r="AG182" s="497"/>
      <c r="AH182" s="501"/>
      <c r="AI182" s="502"/>
      <c r="AJ182" s="502"/>
      <c r="AK182" s="503"/>
      <c r="AL182" s="505"/>
      <c r="AM182" s="505"/>
      <c r="AN182" s="510"/>
      <c r="AO182" s="510"/>
      <c r="AP182" s="510"/>
      <c r="AQ182" s="510"/>
      <c r="AR182" s="510"/>
      <c r="AS182" s="511"/>
      <c r="AT182" s="56"/>
      <c r="AU182" s="56"/>
      <c r="AW182" s="55"/>
      <c r="AX182" s="224"/>
      <c r="AY182" s="285"/>
      <c r="AZ182" s="286" t="s">
        <v>234</v>
      </c>
      <c r="BA182" s="286" t="s">
        <v>237</v>
      </c>
      <c r="BB182" s="287" t="s">
        <v>235</v>
      </c>
      <c r="BC182" s="286" t="s">
        <v>234</v>
      </c>
      <c r="BD182" s="178"/>
      <c r="BE182" s="178"/>
      <c r="BL182" s="178" t="s">
        <v>248</v>
      </c>
      <c r="BM182" s="178" t="s">
        <v>148</v>
      </c>
    </row>
    <row r="183" spans="2:65" s="33" customFormat="1" ht="18" customHeight="1" x14ac:dyDescent="0.15">
      <c r="B183" s="412"/>
      <c r="C183" s="413"/>
      <c r="D183" s="413"/>
      <c r="E183" s="413"/>
      <c r="F183" s="413"/>
      <c r="G183" s="413"/>
      <c r="H183" s="413"/>
      <c r="I183" s="414"/>
      <c r="J183" s="412"/>
      <c r="K183" s="413"/>
      <c r="L183" s="413"/>
      <c r="M183" s="413"/>
      <c r="N183" s="418"/>
      <c r="O183" s="321"/>
      <c r="P183" s="330" t="s">
        <v>45</v>
      </c>
      <c r="Q183" s="319"/>
      <c r="R183" s="330" t="s">
        <v>46</v>
      </c>
      <c r="S183" s="138"/>
      <c r="T183" s="420" t="s">
        <v>20</v>
      </c>
      <c r="U183" s="421"/>
      <c r="V183" s="422"/>
      <c r="W183" s="423"/>
      <c r="X183" s="423"/>
      <c r="Y183" s="74" t="s">
        <v>8</v>
      </c>
      <c r="Z183" s="44"/>
      <c r="AA183" s="45"/>
      <c r="AB183" s="45"/>
      <c r="AC183" s="43" t="s">
        <v>8</v>
      </c>
      <c r="AD183" s="44"/>
      <c r="AE183" s="45"/>
      <c r="AF183" s="45"/>
      <c r="AG183" s="46" t="s">
        <v>8</v>
      </c>
      <c r="AH183" s="407">
        <f>IF(V183="賃金で算定",V184+Z184-AD184,0)</f>
        <v>0</v>
      </c>
      <c r="AI183" s="408"/>
      <c r="AJ183" s="408"/>
      <c r="AK183" s="409"/>
      <c r="AL183" s="66"/>
      <c r="AM183" s="67"/>
      <c r="AN183" s="410"/>
      <c r="AO183" s="411"/>
      <c r="AP183" s="411"/>
      <c r="AQ183" s="411"/>
      <c r="AR183" s="411"/>
      <c r="AS183" s="46" t="s">
        <v>8</v>
      </c>
      <c r="AT183" s="56"/>
      <c r="AU183" s="56"/>
      <c r="AV183" s="53" t="str">
        <f>IF(OR(O183="",Q183=""),"", IF(O183&lt;20,DATE(O183+118,Q183,IF(S183="",1,S183)),DATE(O183+88,Q183,IF(S183="",1,S183))))</f>
        <v/>
      </c>
      <c r="AW183" s="55" t="str">
        <f>IF(AV183&lt;=設定シート!C$15,"昔",IF(AV183&lt;=設定シート!E$15,"上",IF(AV183&lt;=設定シート!G$15,"中","下")))</f>
        <v>下</v>
      </c>
      <c r="AX183" s="224">
        <f>IF(AV183&lt;=設定シート!$E$36,5,IF(AV183&lt;=設定シート!$I$36,7,IF(AV183&lt;=設定シート!$M$36,9,11)))</f>
        <v>11</v>
      </c>
      <c r="AY183" s="290"/>
      <c r="AZ183" s="288"/>
      <c r="BA183" s="292">
        <f>AN183</f>
        <v>0</v>
      </c>
      <c r="BB183" s="288"/>
      <c r="BC183" s="288"/>
      <c r="BD183" s="178"/>
      <c r="BE183" s="178"/>
      <c r="BL183" s="1"/>
      <c r="BM183" s="1"/>
    </row>
    <row r="184" spans="2:65" s="33" customFormat="1" ht="18" customHeight="1" x14ac:dyDescent="0.15">
      <c r="B184" s="415"/>
      <c r="C184" s="416"/>
      <c r="D184" s="416"/>
      <c r="E184" s="416"/>
      <c r="F184" s="416"/>
      <c r="G184" s="416"/>
      <c r="H184" s="416"/>
      <c r="I184" s="417"/>
      <c r="J184" s="415"/>
      <c r="K184" s="416"/>
      <c r="L184" s="416"/>
      <c r="M184" s="416"/>
      <c r="N184" s="419"/>
      <c r="O184" s="322"/>
      <c r="P184" s="331" t="s">
        <v>45</v>
      </c>
      <c r="Q184" s="320"/>
      <c r="R184" s="331" t="s">
        <v>46</v>
      </c>
      <c r="S184" s="141"/>
      <c r="T184" s="445" t="s">
        <v>21</v>
      </c>
      <c r="U184" s="446"/>
      <c r="V184" s="447"/>
      <c r="W184" s="448"/>
      <c r="X184" s="448"/>
      <c r="Y184" s="449"/>
      <c r="Z184" s="450"/>
      <c r="AA184" s="451"/>
      <c r="AB184" s="451"/>
      <c r="AC184" s="451"/>
      <c r="AD184" s="450">
        <v>0</v>
      </c>
      <c r="AE184" s="451"/>
      <c r="AF184" s="451"/>
      <c r="AG184" s="537"/>
      <c r="AH184" s="400">
        <f>IF(V183="賃金で算定",0,V184+Z184-AD184)</f>
        <v>0</v>
      </c>
      <c r="AI184" s="400"/>
      <c r="AJ184" s="400"/>
      <c r="AK184" s="401"/>
      <c r="AL184" s="405">
        <f>IF(V183="賃金で算定","賃金で算定",IF(OR(V184=0,$F201="",AV183=""),0,IF(AW183="昔",VLOOKUP($F201,労務比率,AX183,FALSE),IF(AW183="上",VLOOKUP($F201,労務比率,AX183,FALSE),IF(AW183="中",VLOOKUP($F201,労務比率,AX183,FALSE),VLOOKUP($F201,労務比率,AX183,FALSE))))))</f>
        <v>0</v>
      </c>
      <c r="AM184" s="406"/>
      <c r="AN184" s="402">
        <f>IF(V183="賃金で算定",0,INT(AH184*AL184/100))</f>
        <v>0</v>
      </c>
      <c r="AO184" s="403"/>
      <c r="AP184" s="403"/>
      <c r="AQ184" s="403"/>
      <c r="AR184" s="403"/>
      <c r="AS184" s="38"/>
      <c r="AT184" s="56"/>
      <c r="AU184" s="56"/>
      <c r="AV184" s="53"/>
      <c r="AW184" s="55"/>
      <c r="AX184" s="224"/>
      <c r="AY184" s="291">
        <f>AH184</f>
        <v>0</v>
      </c>
      <c r="AZ184" s="289">
        <f>IF(AV183&lt;=設定シート!C$85,AH184,IF(AND(AV183&gt;=設定シート!E$85,AV183&lt;=設定シート!G$85),AH184*105/108,AH184))</f>
        <v>0</v>
      </c>
      <c r="BA184" s="286"/>
      <c r="BB184" s="289">
        <f>IF($AL184="賃金で算定",0,INT(AY184*$AL184/100))</f>
        <v>0</v>
      </c>
      <c r="BC184" s="289">
        <f>IF(AY184=AZ184,BB184,AZ184*$AL184/100)</f>
        <v>0</v>
      </c>
      <c r="BD184" s="178"/>
      <c r="BE184" s="178"/>
      <c r="BL184" s="178">
        <f>IF(AY184=AZ184,0,1)</f>
        <v>0</v>
      </c>
      <c r="BM184" s="178" t="str">
        <f>IF(BL184=1,AL184,"")</f>
        <v/>
      </c>
    </row>
    <row r="185" spans="2:65" s="33" customFormat="1" ht="18" customHeight="1" x14ac:dyDescent="0.15">
      <c r="B185" s="412"/>
      <c r="C185" s="413"/>
      <c r="D185" s="413"/>
      <c r="E185" s="413"/>
      <c r="F185" s="413"/>
      <c r="G185" s="413"/>
      <c r="H185" s="413"/>
      <c r="I185" s="414"/>
      <c r="J185" s="412"/>
      <c r="K185" s="413"/>
      <c r="L185" s="413"/>
      <c r="M185" s="413"/>
      <c r="N185" s="418"/>
      <c r="O185" s="321"/>
      <c r="P185" s="330" t="s">
        <v>45</v>
      </c>
      <c r="Q185" s="319"/>
      <c r="R185" s="330" t="s">
        <v>46</v>
      </c>
      <c r="S185" s="138"/>
      <c r="T185" s="420" t="s">
        <v>47</v>
      </c>
      <c r="U185" s="421"/>
      <c r="V185" s="422"/>
      <c r="W185" s="423"/>
      <c r="X185" s="423"/>
      <c r="Y185" s="75"/>
      <c r="Z185" s="40"/>
      <c r="AA185" s="41"/>
      <c r="AB185" s="41"/>
      <c r="AC185" s="42"/>
      <c r="AD185" s="40"/>
      <c r="AE185" s="41"/>
      <c r="AF185" s="41"/>
      <c r="AG185" s="47"/>
      <c r="AH185" s="407">
        <f>IF(V185="賃金で算定",V186+Z186-AD186,0)</f>
        <v>0</v>
      </c>
      <c r="AI185" s="408"/>
      <c r="AJ185" s="408"/>
      <c r="AK185" s="409"/>
      <c r="AL185" s="66"/>
      <c r="AM185" s="67"/>
      <c r="AN185" s="410"/>
      <c r="AO185" s="411"/>
      <c r="AP185" s="411"/>
      <c r="AQ185" s="411"/>
      <c r="AR185" s="411"/>
      <c r="AS185" s="39"/>
      <c r="AT185" s="56"/>
      <c r="AU185" s="56"/>
      <c r="AV185" s="53" t="str">
        <f>IF(OR(O185="",Q185=""),"", IF(O185&lt;20,DATE(O185+118,Q185,IF(S185="",1,S185)),DATE(O185+88,Q185,IF(S185="",1,S185))))</f>
        <v/>
      </c>
      <c r="AW185" s="55" t="str">
        <f>IF(AV185&lt;=設定シート!C$15,"昔",IF(AV185&lt;=設定シート!E$15,"上",IF(AV185&lt;=設定シート!G$15,"中","下")))</f>
        <v>下</v>
      </c>
      <c r="AX185" s="224">
        <f>IF(AV185&lt;=設定シート!$E$36,5,IF(AV185&lt;=設定シート!$I$36,7,IF(AV185&lt;=設定シート!$M$36,9,11)))</f>
        <v>11</v>
      </c>
      <c r="AY185" s="290"/>
      <c r="AZ185" s="288"/>
      <c r="BA185" s="292">
        <f t="shared" ref="BA185" si="82">AN185</f>
        <v>0</v>
      </c>
      <c r="BB185" s="288"/>
      <c r="BC185" s="288"/>
      <c r="BD185" s="178"/>
      <c r="BE185" s="178"/>
      <c r="BL185" s="178"/>
      <c r="BM185" s="178"/>
    </row>
    <row r="186" spans="2:65" s="33" customFormat="1" ht="18" customHeight="1" x14ac:dyDescent="0.15">
      <c r="B186" s="415"/>
      <c r="C186" s="416"/>
      <c r="D186" s="416"/>
      <c r="E186" s="416"/>
      <c r="F186" s="416"/>
      <c r="G186" s="416"/>
      <c r="H186" s="416"/>
      <c r="I186" s="417"/>
      <c r="J186" s="415"/>
      <c r="K186" s="416"/>
      <c r="L186" s="416"/>
      <c r="M186" s="416"/>
      <c r="N186" s="419"/>
      <c r="O186" s="322"/>
      <c r="P186" s="331" t="s">
        <v>45</v>
      </c>
      <c r="Q186" s="320"/>
      <c r="R186" s="331" t="s">
        <v>46</v>
      </c>
      <c r="S186" s="141"/>
      <c r="T186" s="445" t="s">
        <v>48</v>
      </c>
      <c r="U186" s="446"/>
      <c r="V186" s="447"/>
      <c r="W186" s="448"/>
      <c r="X186" s="448"/>
      <c r="Y186" s="449"/>
      <c r="Z186" s="450"/>
      <c r="AA186" s="451"/>
      <c r="AB186" s="451"/>
      <c r="AC186" s="451"/>
      <c r="AD186" s="450">
        <v>0</v>
      </c>
      <c r="AE186" s="451"/>
      <c r="AF186" s="451"/>
      <c r="AG186" s="537"/>
      <c r="AH186" s="400">
        <f>IF(V185="賃金で算定",0,V186+Z186-AD186)</f>
        <v>0</v>
      </c>
      <c r="AI186" s="400"/>
      <c r="AJ186" s="400"/>
      <c r="AK186" s="401"/>
      <c r="AL186" s="405">
        <f>IF(V185="賃金で算定","賃金で算定",IF(OR(V186=0,$F201="",AV185=""),0,IF(AW185="昔",VLOOKUP($F201,労務比率,AX185,FALSE),IF(AW185="上",VLOOKUP($F201,労務比率,AX185,FALSE),IF(AW185="中",VLOOKUP($F201,労務比率,AX185,FALSE),VLOOKUP($F201,労務比率,AX185,FALSE))))))</f>
        <v>0</v>
      </c>
      <c r="AM186" s="406"/>
      <c r="AN186" s="402">
        <f>IF(V185="賃金で算定",0,INT(AH186*AL186/100))</f>
        <v>0</v>
      </c>
      <c r="AO186" s="403"/>
      <c r="AP186" s="403"/>
      <c r="AQ186" s="403"/>
      <c r="AR186" s="403"/>
      <c r="AS186" s="38"/>
      <c r="AT186" s="56"/>
      <c r="AU186" s="56"/>
      <c r="AV186" s="53"/>
      <c r="AW186" s="55"/>
      <c r="AX186" s="224"/>
      <c r="AY186" s="291">
        <f t="shared" ref="AY186" si="83">AH186</f>
        <v>0</v>
      </c>
      <c r="AZ186" s="289">
        <f>IF(AV185&lt;=設定シート!C$85,AH186,IF(AND(AV185&gt;=設定シート!E$85,AV185&lt;=設定シート!G$85),AH186*105/108,AH186))</f>
        <v>0</v>
      </c>
      <c r="BA186" s="286"/>
      <c r="BB186" s="289">
        <f t="shared" ref="BB186" si="84">IF($AL186="賃金で算定",0,INT(AY186*$AL186/100))</f>
        <v>0</v>
      </c>
      <c r="BC186" s="289">
        <f>IF(AY186=AZ186,BB186,AZ186*$AL186/100)</f>
        <v>0</v>
      </c>
      <c r="BD186" s="178"/>
      <c r="BE186" s="178"/>
      <c r="BL186" s="178">
        <f>IF(AY186=AZ186,0,1)</f>
        <v>0</v>
      </c>
      <c r="BM186" s="178" t="str">
        <f>IF(BL186=1,AL186,"")</f>
        <v/>
      </c>
    </row>
    <row r="187" spans="2:65" s="33" customFormat="1" ht="18" customHeight="1" x14ac:dyDescent="0.15">
      <c r="B187" s="412"/>
      <c r="C187" s="413"/>
      <c r="D187" s="413"/>
      <c r="E187" s="413"/>
      <c r="F187" s="413"/>
      <c r="G187" s="413"/>
      <c r="H187" s="413"/>
      <c r="I187" s="414"/>
      <c r="J187" s="412"/>
      <c r="K187" s="413"/>
      <c r="L187" s="413"/>
      <c r="M187" s="413"/>
      <c r="N187" s="418"/>
      <c r="O187" s="321"/>
      <c r="P187" s="330" t="s">
        <v>45</v>
      </c>
      <c r="Q187" s="319"/>
      <c r="R187" s="330" t="s">
        <v>46</v>
      </c>
      <c r="S187" s="138"/>
      <c r="T187" s="420" t="s">
        <v>47</v>
      </c>
      <c r="U187" s="421"/>
      <c r="V187" s="422"/>
      <c r="W187" s="423"/>
      <c r="X187" s="423"/>
      <c r="Y187" s="75"/>
      <c r="Z187" s="40"/>
      <c r="AA187" s="41"/>
      <c r="AB187" s="41"/>
      <c r="AC187" s="42"/>
      <c r="AD187" s="40"/>
      <c r="AE187" s="41"/>
      <c r="AF187" s="41"/>
      <c r="AG187" s="47"/>
      <c r="AH187" s="407">
        <f>IF(V187="賃金で算定",V188+Z188-AD188,0)</f>
        <v>0</v>
      </c>
      <c r="AI187" s="408"/>
      <c r="AJ187" s="408"/>
      <c r="AK187" s="409"/>
      <c r="AL187" s="66"/>
      <c r="AM187" s="67"/>
      <c r="AN187" s="410"/>
      <c r="AO187" s="411"/>
      <c r="AP187" s="411"/>
      <c r="AQ187" s="411"/>
      <c r="AR187" s="411"/>
      <c r="AS187" s="39"/>
      <c r="AT187" s="56"/>
      <c r="AU187" s="56"/>
      <c r="AV187" s="53" t="str">
        <f>IF(OR(O187="",Q187=""),"", IF(O187&lt;20,DATE(O187+118,Q187,IF(S187="",1,S187)),DATE(O187+88,Q187,IF(S187="",1,S187))))</f>
        <v/>
      </c>
      <c r="AW187" s="55" t="str">
        <f>IF(AV187&lt;=設定シート!C$15,"昔",IF(AV187&lt;=設定シート!E$15,"上",IF(AV187&lt;=設定シート!G$15,"中","下")))</f>
        <v>下</v>
      </c>
      <c r="AX187" s="224">
        <f>IF(AV187&lt;=設定シート!$E$36,5,IF(AV187&lt;=設定シート!$I$36,7,IF(AV187&lt;=設定シート!$M$36,9,11)))</f>
        <v>11</v>
      </c>
      <c r="AY187" s="290"/>
      <c r="AZ187" s="288"/>
      <c r="BA187" s="292">
        <f t="shared" ref="BA187" si="85">AN187</f>
        <v>0</v>
      </c>
      <c r="BB187" s="288"/>
      <c r="BC187" s="288"/>
      <c r="BD187" s="178"/>
      <c r="BE187" s="178"/>
      <c r="BL187" s="1"/>
      <c r="BM187" s="1"/>
    </row>
    <row r="188" spans="2:65" s="33" customFormat="1" ht="18" customHeight="1" x14ac:dyDescent="0.15">
      <c r="B188" s="415"/>
      <c r="C188" s="416"/>
      <c r="D188" s="416"/>
      <c r="E188" s="416"/>
      <c r="F188" s="416"/>
      <c r="G188" s="416"/>
      <c r="H188" s="416"/>
      <c r="I188" s="417"/>
      <c r="J188" s="415"/>
      <c r="K188" s="416"/>
      <c r="L188" s="416"/>
      <c r="M188" s="416"/>
      <c r="N188" s="419"/>
      <c r="O188" s="322"/>
      <c r="P188" s="331" t="s">
        <v>45</v>
      </c>
      <c r="Q188" s="320"/>
      <c r="R188" s="331" t="s">
        <v>46</v>
      </c>
      <c r="S188" s="141"/>
      <c r="T188" s="445" t="s">
        <v>48</v>
      </c>
      <c r="U188" s="446"/>
      <c r="V188" s="447"/>
      <c r="W188" s="448"/>
      <c r="X188" s="448"/>
      <c r="Y188" s="449"/>
      <c r="Z188" s="447"/>
      <c r="AA188" s="448"/>
      <c r="AB188" s="448"/>
      <c r="AC188" s="448"/>
      <c r="AD188" s="447">
        <v>0</v>
      </c>
      <c r="AE188" s="448"/>
      <c r="AF188" s="448"/>
      <c r="AG188" s="449"/>
      <c r="AH188" s="400">
        <f>IF(V187="賃金で算定",0,V188+Z188-AD188)</f>
        <v>0</v>
      </c>
      <c r="AI188" s="400"/>
      <c r="AJ188" s="400"/>
      <c r="AK188" s="401"/>
      <c r="AL188" s="405">
        <f>IF(V187="賃金で算定","賃金で算定",IF(OR(V188=0,$F201="",AV187=""),0,IF(AW187="昔",VLOOKUP($F201,労務比率,AX187,FALSE),IF(AW187="上",VLOOKUP($F201,労務比率,AX187,FALSE),IF(AW187="中",VLOOKUP($F201,労務比率,AX187,FALSE),VLOOKUP($F201,労務比率,AX187,FALSE))))))</f>
        <v>0</v>
      </c>
      <c r="AM188" s="406"/>
      <c r="AN188" s="402">
        <f>IF(V187="賃金で算定",0,INT(AH188*AL188/100))</f>
        <v>0</v>
      </c>
      <c r="AO188" s="403"/>
      <c r="AP188" s="403"/>
      <c r="AQ188" s="403"/>
      <c r="AR188" s="403"/>
      <c r="AS188" s="38"/>
      <c r="AT188" s="56"/>
      <c r="AU188" s="56"/>
      <c r="AV188" s="53"/>
      <c r="AW188" s="55"/>
      <c r="AX188" s="224"/>
      <c r="AY188" s="291">
        <f t="shared" ref="AY188" si="86">AH188</f>
        <v>0</v>
      </c>
      <c r="AZ188" s="289">
        <f>IF(AV187&lt;=設定シート!C$85,AH188,IF(AND(AV187&gt;=設定シート!E$85,AV187&lt;=設定シート!G$85),AH188*105/108,AH188))</f>
        <v>0</v>
      </c>
      <c r="BA188" s="286"/>
      <c r="BB188" s="289">
        <f t="shared" ref="BB188" si="87">IF($AL188="賃金で算定",0,INT(AY188*$AL188/100))</f>
        <v>0</v>
      </c>
      <c r="BC188" s="289">
        <f>IF(AY188=AZ188,BB188,AZ188*$AL188/100)</f>
        <v>0</v>
      </c>
      <c r="BD188" s="178"/>
      <c r="BE188" s="178"/>
      <c r="BL188" s="178">
        <f>IF(AY188=AZ188,0,1)</f>
        <v>0</v>
      </c>
      <c r="BM188" s="178" t="str">
        <f>IF(BL188=1,AL188,"")</f>
        <v/>
      </c>
    </row>
    <row r="189" spans="2:65" s="33" customFormat="1" ht="18" customHeight="1" x14ac:dyDescent="0.15">
      <c r="B189" s="412"/>
      <c r="C189" s="413"/>
      <c r="D189" s="413"/>
      <c r="E189" s="413"/>
      <c r="F189" s="413"/>
      <c r="G189" s="413"/>
      <c r="H189" s="413"/>
      <c r="I189" s="414"/>
      <c r="J189" s="412"/>
      <c r="K189" s="413"/>
      <c r="L189" s="413"/>
      <c r="M189" s="413"/>
      <c r="N189" s="418"/>
      <c r="O189" s="321"/>
      <c r="P189" s="330" t="s">
        <v>45</v>
      </c>
      <c r="Q189" s="319"/>
      <c r="R189" s="330" t="s">
        <v>46</v>
      </c>
      <c r="S189" s="138"/>
      <c r="T189" s="420" t="s">
        <v>20</v>
      </c>
      <c r="U189" s="421"/>
      <c r="V189" s="422"/>
      <c r="W189" s="423"/>
      <c r="X189" s="423"/>
      <c r="Y189" s="76"/>
      <c r="Z189" s="36"/>
      <c r="AA189" s="37"/>
      <c r="AB189" s="37"/>
      <c r="AC189" s="48"/>
      <c r="AD189" s="36"/>
      <c r="AE189" s="37"/>
      <c r="AF189" s="37"/>
      <c r="AG189" s="49"/>
      <c r="AH189" s="407">
        <f>IF(V189="賃金で算定",V190+Z190-AD190,0)</f>
        <v>0</v>
      </c>
      <c r="AI189" s="408"/>
      <c r="AJ189" s="408"/>
      <c r="AK189" s="409"/>
      <c r="AL189" s="66"/>
      <c r="AM189" s="67"/>
      <c r="AN189" s="410"/>
      <c r="AO189" s="411"/>
      <c r="AP189" s="411"/>
      <c r="AQ189" s="411"/>
      <c r="AR189" s="411"/>
      <c r="AS189" s="39"/>
      <c r="AT189" s="56"/>
      <c r="AU189" s="56"/>
      <c r="AV189" s="53" t="str">
        <f>IF(OR(O189="",Q189=""),"", IF(O189&lt;20,DATE(O189+118,Q189,IF(S189="",1,S189)),DATE(O189+88,Q189,IF(S189="",1,S189))))</f>
        <v/>
      </c>
      <c r="AW189" s="55" t="str">
        <f>IF(AV189&lt;=設定シート!C$15,"昔",IF(AV189&lt;=設定シート!E$15,"上",IF(AV189&lt;=設定シート!G$15,"中","下")))</f>
        <v>下</v>
      </c>
      <c r="AX189" s="224">
        <f>IF(AV189&lt;=設定シート!$E$36,5,IF(AV189&lt;=設定シート!$I$36,7,IF(AV189&lt;=設定シート!$M$36,9,11)))</f>
        <v>11</v>
      </c>
      <c r="AY189" s="290"/>
      <c r="AZ189" s="288"/>
      <c r="BA189" s="292">
        <f t="shared" ref="BA189" si="88">AN189</f>
        <v>0</v>
      </c>
      <c r="BB189" s="288"/>
      <c r="BC189" s="288"/>
      <c r="BD189" s="178"/>
      <c r="BE189" s="178"/>
      <c r="BL189" s="1"/>
      <c r="BM189" s="1"/>
    </row>
    <row r="190" spans="2:65" s="33" customFormat="1" ht="18" customHeight="1" x14ac:dyDescent="0.15">
      <c r="B190" s="415"/>
      <c r="C190" s="416"/>
      <c r="D190" s="416"/>
      <c r="E190" s="416"/>
      <c r="F190" s="416"/>
      <c r="G190" s="416"/>
      <c r="H190" s="416"/>
      <c r="I190" s="417"/>
      <c r="J190" s="415"/>
      <c r="K190" s="416"/>
      <c r="L190" s="416"/>
      <c r="M190" s="416"/>
      <c r="N190" s="419"/>
      <c r="O190" s="322"/>
      <c r="P190" s="331" t="s">
        <v>45</v>
      </c>
      <c r="Q190" s="320"/>
      <c r="R190" s="331" t="s">
        <v>46</v>
      </c>
      <c r="S190" s="141"/>
      <c r="T190" s="445" t="s">
        <v>21</v>
      </c>
      <c r="U190" s="446"/>
      <c r="V190" s="447"/>
      <c r="W190" s="448"/>
      <c r="X190" s="448"/>
      <c r="Y190" s="449"/>
      <c r="Z190" s="450"/>
      <c r="AA190" s="451"/>
      <c r="AB190" s="451"/>
      <c r="AC190" s="451"/>
      <c r="AD190" s="450">
        <v>0</v>
      </c>
      <c r="AE190" s="451"/>
      <c r="AF190" s="451"/>
      <c r="AG190" s="537"/>
      <c r="AH190" s="400">
        <f>IF(V189="賃金で算定",0,V190+Z190-AD190)</f>
        <v>0</v>
      </c>
      <c r="AI190" s="400"/>
      <c r="AJ190" s="400"/>
      <c r="AK190" s="401"/>
      <c r="AL190" s="405">
        <f>IF(V189="賃金で算定","賃金で算定",IF(OR(V190=0,$F201="",AV189=""),0,IF(AW189="昔",VLOOKUP($F201,労務比率,AX189,FALSE),IF(AW189="上",VLOOKUP($F201,労務比率,AX189,FALSE),IF(AW189="中",VLOOKUP($F201,労務比率,AX189,FALSE),VLOOKUP($F201,労務比率,AX189,FALSE))))))</f>
        <v>0</v>
      </c>
      <c r="AM190" s="406"/>
      <c r="AN190" s="402">
        <f>IF(V189="賃金で算定",0,INT(AH190*AL190/100))</f>
        <v>0</v>
      </c>
      <c r="AO190" s="403"/>
      <c r="AP190" s="403"/>
      <c r="AQ190" s="403"/>
      <c r="AR190" s="403"/>
      <c r="AS190" s="38"/>
      <c r="AT190" s="56"/>
      <c r="AU190" s="56"/>
      <c r="AV190" s="53"/>
      <c r="AW190" s="55"/>
      <c r="AX190" s="224"/>
      <c r="AY190" s="291">
        <f t="shared" ref="AY190" si="89">AH190</f>
        <v>0</v>
      </c>
      <c r="AZ190" s="289">
        <f>IF(AV189&lt;=設定シート!C$85,AH190,IF(AND(AV189&gt;=設定シート!E$85,AV189&lt;=設定シート!G$85),AH190*105/108,AH190))</f>
        <v>0</v>
      </c>
      <c r="BA190" s="286"/>
      <c r="BB190" s="289">
        <f t="shared" ref="BB190" si="90">IF($AL190="賃金で算定",0,INT(AY190*$AL190/100))</f>
        <v>0</v>
      </c>
      <c r="BC190" s="289">
        <f>IF(AY190=AZ190,BB190,AZ190*$AL190/100)</f>
        <v>0</v>
      </c>
      <c r="BD190" s="178"/>
      <c r="BE190" s="178"/>
      <c r="BL190" s="178">
        <f>IF(AY190=AZ190,0,1)</f>
        <v>0</v>
      </c>
      <c r="BM190" s="178" t="str">
        <f>IF(BL190=1,AL190,"")</f>
        <v/>
      </c>
    </row>
    <row r="191" spans="2:65" s="33" customFormat="1" ht="18" customHeight="1" x14ac:dyDescent="0.15">
      <c r="B191" s="412"/>
      <c r="C191" s="413"/>
      <c r="D191" s="413"/>
      <c r="E191" s="413"/>
      <c r="F191" s="413"/>
      <c r="G191" s="413"/>
      <c r="H191" s="413"/>
      <c r="I191" s="414"/>
      <c r="J191" s="412"/>
      <c r="K191" s="413"/>
      <c r="L191" s="413"/>
      <c r="M191" s="413"/>
      <c r="N191" s="418"/>
      <c r="O191" s="321"/>
      <c r="P191" s="330" t="s">
        <v>45</v>
      </c>
      <c r="Q191" s="319"/>
      <c r="R191" s="330" t="s">
        <v>46</v>
      </c>
      <c r="S191" s="138"/>
      <c r="T191" s="420" t="s">
        <v>47</v>
      </c>
      <c r="U191" s="421"/>
      <c r="V191" s="422"/>
      <c r="W191" s="423"/>
      <c r="X191" s="423"/>
      <c r="Y191" s="75"/>
      <c r="Z191" s="40"/>
      <c r="AA191" s="41"/>
      <c r="AB191" s="41"/>
      <c r="AC191" s="42"/>
      <c r="AD191" s="40"/>
      <c r="AE191" s="41"/>
      <c r="AF191" s="41"/>
      <c r="AG191" s="47"/>
      <c r="AH191" s="407">
        <f>IF(V191="賃金で算定",V192+Z192-AD192,0)</f>
        <v>0</v>
      </c>
      <c r="AI191" s="408"/>
      <c r="AJ191" s="408"/>
      <c r="AK191" s="409"/>
      <c r="AL191" s="66"/>
      <c r="AM191" s="67"/>
      <c r="AN191" s="410"/>
      <c r="AO191" s="411"/>
      <c r="AP191" s="411"/>
      <c r="AQ191" s="411"/>
      <c r="AR191" s="411"/>
      <c r="AS191" s="39"/>
      <c r="AT191" s="56"/>
      <c r="AU191" s="56"/>
      <c r="AV191" s="53" t="str">
        <f>IF(OR(O191="",Q191=""),"", IF(O191&lt;20,DATE(O191+118,Q191,IF(S191="",1,S191)),DATE(O191+88,Q191,IF(S191="",1,S191))))</f>
        <v/>
      </c>
      <c r="AW191" s="55" t="str">
        <f>IF(AV191&lt;=設定シート!C$15,"昔",IF(AV191&lt;=設定シート!E$15,"上",IF(AV191&lt;=設定シート!G$15,"中","下")))</f>
        <v>下</v>
      </c>
      <c r="AX191" s="224">
        <f>IF(AV191&lt;=設定シート!$E$36,5,IF(AV191&lt;=設定シート!$I$36,7,IF(AV191&lt;=設定シート!$M$36,9,11)))</f>
        <v>11</v>
      </c>
      <c r="AY191" s="290"/>
      <c r="AZ191" s="288"/>
      <c r="BA191" s="292">
        <f t="shared" ref="BA191" si="91">AN191</f>
        <v>0</v>
      </c>
      <c r="BB191" s="288"/>
      <c r="BC191" s="288"/>
      <c r="BD191" s="178"/>
      <c r="BE191" s="178"/>
      <c r="BL191" s="1"/>
      <c r="BM191" s="1"/>
    </row>
    <row r="192" spans="2:65" s="33" customFormat="1" ht="18" customHeight="1" x14ac:dyDescent="0.15">
      <c r="B192" s="415"/>
      <c r="C192" s="416"/>
      <c r="D192" s="416"/>
      <c r="E192" s="416"/>
      <c r="F192" s="416"/>
      <c r="G192" s="416"/>
      <c r="H192" s="416"/>
      <c r="I192" s="417"/>
      <c r="J192" s="415"/>
      <c r="K192" s="416"/>
      <c r="L192" s="416"/>
      <c r="M192" s="416"/>
      <c r="N192" s="419"/>
      <c r="O192" s="322"/>
      <c r="P192" s="331" t="s">
        <v>45</v>
      </c>
      <c r="Q192" s="320"/>
      <c r="R192" s="331" t="s">
        <v>46</v>
      </c>
      <c r="S192" s="141"/>
      <c r="T192" s="445" t="s">
        <v>48</v>
      </c>
      <c r="U192" s="446"/>
      <c r="V192" s="447"/>
      <c r="W192" s="448"/>
      <c r="X192" s="448"/>
      <c r="Y192" s="449"/>
      <c r="Z192" s="447"/>
      <c r="AA192" s="448"/>
      <c r="AB192" s="448"/>
      <c r="AC192" s="448"/>
      <c r="AD192" s="450">
        <v>0</v>
      </c>
      <c r="AE192" s="451"/>
      <c r="AF192" s="451"/>
      <c r="AG192" s="537"/>
      <c r="AH192" s="400">
        <f>IF(V191="賃金で算定",0,V192+Z192-AD192)</f>
        <v>0</v>
      </c>
      <c r="AI192" s="400"/>
      <c r="AJ192" s="400"/>
      <c r="AK192" s="401"/>
      <c r="AL192" s="405">
        <f>IF(V191="賃金で算定","賃金で算定",IF(OR(V192=0,$F201="",AV191=""),0,IF(AW191="昔",VLOOKUP($F201,労務比率,AX191,FALSE),IF(AW191="上",VLOOKUP($F201,労務比率,AX191,FALSE),IF(AW191="中",VLOOKUP($F201,労務比率,AX191,FALSE),VLOOKUP($F201,労務比率,AX191,FALSE))))))</f>
        <v>0</v>
      </c>
      <c r="AM192" s="406"/>
      <c r="AN192" s="402">
        <f>IF(V191="賃金で算定",0,INT(AH192*AL192/100))</f>
        <v>0</v>
      </c>
      <c r="AO192" s="403"/>
      <c r="AP192" s="403"/>
      <c r="AQ192" s="403"/>
      <c r="AR192" s="403"/>
      <c r="AS192" s="38"/>
      <c r="AT192" s="56"/>
      <c r="AU192" s="56"/>
      <c r="AV192" s="53"/>
      <c r="AW192" s="55"/>
      <c r="AX192" s="224"/>
      <c r="AY192" s="291">
        <f t="shared" ref="AY192" si="92">AH192</f>
        <v>0</v>
      </c>
      <c r="AZ192" s="289">
        <f>IF(AV191&lt;=設定シート!C$85,AH192,IF(AND(AV191&gt;=設定シート!E$85,AV191&lt;=設定シート!G$85),AH192*105/108,AH192))</f>
        <v>0</v>
      </c>
      <c r="BA192" s="286"/>
      <c r="BB192" s="289">
        <f t="shared" ref="BB192" si="93">IF($AL192="賃金で算定",0,INT(AY192*$AL192/100))</f>
        <v>0</v>
      </c>
      <c r="BC192" s="289">
        <f>IF(AY192=AZ192,BB192,AZ192*$AL192/100)</f>
        <v>0</v>
      </c>
      <c r="BD192" s="178"/>
      <c r="BE192" s="178"/>
      <c r="BL192" s="178">
        <f>IF(AY192=AZ192,0,1)</f>
        <v>0</v>
      </c>
      <c r="BM192" s="178" t="str">
        <f>IF(BL192=1,AL192,"")</f>
        <v/>
      </c>
    </row>
    <row r="193" spans="2:65" s="33" customFormat="1" ht="18" customHeight="1" x14ac:dyDescent="0.15">
      <c r="B193" s="412"/>
      <c r="C193" s="413"/>
      <c r="D193" s="413"/>
      <c r="E193" s="413"/>
      <c r="F193" s="413"/>
      <c r="G193" s="413"/>
      <c r="H193" s="413"/>
      <c r="I193" s="414"/>
      <c r="J193" s="412"/>
      <c r="K193" s="413"/>
      <c r="L193" s="413"/>
      <c r="M193" s="413"/>
      <c r="N193" s="418"/>
      <c r="O193" s="321"/>
      <c r="P193" s="330" t="s">
        <v>45</v>
      </c>
      <c r="Q193" s="319"/>
      <c r="R193" s="330" t="s">
        <v>46</v>
      </c>
      <c r="S193" s="138"/>
      <c r="T193" s="420" t="s">
        <v>47</v>
      </c>
      <c r="U193" s="421"/>
      <c r="V193" s="422"/>
      <c r="W193" s="423"/>
      <c r="X193" s="423"/>
      <c r="Y193" s="75"/>
      <c r="Z193" s="40"/>
      <c r="AA193" s="41"/>
      <c r="AB193" s="41"/>
      <c r="AC193" s="42"/>
      <c r="AD193" s="40"/>
      <c r="AE193" s="41"/>
      <c r="AF193" s="41"/>
      <c r="AG193" s="47"/>
      <c r="AH193" s="407">
        <f>IF(V193="賃金で算定",V194+Z194-AD194,0)</f>
        <v>0</v>
      </c>
      <c r="AI193" s="408"/>
      <c r="AJ193" s="408"/>
      <c r="AK193" s="409"/>
      <c r="AL193" s="66"/>
      <c r="AM193" s="67"/>
      <c r="AN193" s="410"/>
      <c r="AO193" s="411"/>
      <c r="AP193" s="411"/>
      <c r="AQ193" s="411"/>
      <c r="AR193" s="411"/>
      <c r="AS193" s="39"/>
      <c r="AT193" s="56"/>
      <c r="AU193" s="56"/>
      <c r="AV193" s="53" t="str">
        <f>IF(OR(O193="",Q193=""),"", IF(O193&lt;20,DATE(O193+118,Q193,IF(S193="",1,S193)),DATE(O193+88,Q193,IF(S193="",1,S193))))</f>
        <v/>
      </c>
      <c r="AW193" s="55" t="str">
        <f>IF(AV193&lt;=設定シート!C$15,"昔",IF(AV193&lt;=設定シート!E$15,"上",IF(AV193&lt;=設定シート!G$15,"中","下")))</f>
        <v>下</v>
      </c>
      <c r="AX193" s="224">
        <f>IF(AV193&lt;=設定シート!$E$36,5,IF(AV193&lt;=設定シート!$I$36,7,IF(AV193&lt;=設定シート!$M$36,9,11)))</f>
        <v>11</v>
      </c>
      <c r="AY193" s="290"/>
      <c r="AZ193" s="288"/>
      <c r="BA193" s="292">
        <f t="shared" ref="BA193" si="94">AN193</f>
        <v>0</v>
      </c>
      <c r="BB193" s="288"/>
      <c r="BC193" s="288"/>
      <c r="BD193" s="178"/>
      <c r="BE193" s="178"/>
      <c r="BL193" s="1"/>
      <c r="BM193" s="1"/>
    </row>
    <row r="194" spans="2:65" s="33" customFormat="1" ht="18" customHeight="1" x14ac:dyDescent="0.15">
      <c r="B194" s="415"/>
      <c r="C194" s="416"/>
      <c r="D194" s="416"/>
      <c r="E194" s="416"/>
      <c r="F194" s="416"/>
      <c r="G194" s="416"/>
      <c r="H194" s="416"/>
      <c r="I194" s="417"/>
      <c r="J194" s="415"/>
      <c r="K194" s="416"/>
      <c r="L194" s="416"/>
      <c r="M194" s="416"/>
      <c r="N194" s="419"/>
      <c r="O194" s="322"/>
      <c r="P194" s="331" t="s">
        <v>45</v>
      </c>
      <c r="Q194" s="320"/>
      <c r="R194" s="331" t="s">
        <v>46</v>
      </c>
      <c r="S194" s="141"/>
      <c r="T194" s="445" t="s">
        <v>48</v>
      </c>
      <c r="U194" s="446"/>
      <c r="V194" s="447"/>
      <c r="W194" s="448"/>
      <c r="X194" s="448"/>
      <c r="Y194" s="449"/>
      <c r="Z194" s="447"/>
      <c r="AA194" s="448"/>
      <c r="AB194" s="448"/>
      <c r="AC194" s="448"/>
      <c r="AD194" s="450">
        <v>0</v>
      </c>
      <c r="AE194" s="451"/>
      <c r="AF194" s="451"/>
      <c r="AG194" s="537"/>
      <c r="AH194" s="400">
        <f>IF(V193="賃金で算定",0,V194+Z194-AD194)</f>
        <v>0</v>
      </c>
      <c r="AI194" s="400"/>
      <c r="AJ194" s="400"/>
      <c r="AK194" s="401"/>
      <c r="AL194" s="405">
        <f>IF(V193="賃金で算定","賃金で算定",IF(OR(V194=0,$F201="",AV193=""),0,IF(AW193="昔",VLOOKUP($F201,労務比率,AX193,FALSE),IF(AW193="上",VLOOKUP($F201,労務比率,AX193,FALSE),IF(AW193="中",VLOOKUP($F201,労務比率,AX193,FALSE),VLOOKUP($F201,労務比率,AX193,FALSE))))))</f>
        <v>0</v>
      </c>
      <c r="AM194" s="406"/>
      <c r="AN194" s="402">
        <f>IF(V193="賃金で算定",0,INT(AH194*AL194/100))</f>
        <v>0</v>
      </c>
      <c r="AO194" s="403"/>
      <c r="AP194" s="403"/>
      <c r="AQ194" s="403"/>
      <c r="AR194" s="403"/>
      <c r="AS194" s="38"/>
      <c r="AT194" s="56"/>
      <c r="AU194" s="56"/>
      <c r="AV194" s="53"/>
      <c r="AW194" s="55"/>
      <c r="AX194" s="224"/>
      <c r="AY194" s="291">
        <f t="shared" ref="AY194" si="95">AH194</f>
        <v>0</v>
      </c>
      <c r="AZ194" s="289">
        <f>IF(AV193&lt;=設定シート!C$85,AH194,IF(AND(AV193&gt;=設定シート!E$85,AV193&lt;=設定シート!G$85),AH194*105/108,AH194))</f>
        <v>0</v>
      </c>
      <c r="BA194" s="286"/>
      <c r="BB194" s="289">
        <f t="shared" ref="BB194" si="96">IF($AL194="賃金で算定",0,INT(AY194*$AL194/100))</f>
        <v>0</v>
      </c>
      <c r="BC194" s="289">
        <f>IF(AY194=AZ194,BB194,AZ194*$AL194/100)</f>
        <v>0</v>
      </c>
      <c r="BD194" s="178"/>
      <c r="BE194" s="178"/>
      <c r="BL194" s="178">
        <f>IF(AY194=AZ194,0,1)</f>
        <v>0</v>
      </c>
      <c r="BM194" s="178" t="str">
        <f>IF(BL194=1,AL194,"")</f>
        <v/>
      </c>
    </row>
    <row r="195" spans="2:65" s="33" customFormat="1" ht="18" customHeight="1" x14ac:dyDescent="0.15">
      <c r="B195" s="412"/>
      <c r="C195" s="413"/>
      <c r="D195" s="413"/>
      <c r="E195" s="413"/>
      <c r="F195" s="413"/>
      <c r="G195" s="413"/>
      <c r="H195" s="413"/>
      <c r="I195" s="414"/>
      <c r="J195" s="412"/>
      <c r="K195" s="413"/>
      <c r="L195" s="413"/>
      <c r="M195" s="413"/>
      <c r="N195" s="418"/>
      <c r="O195" s="321"/>
      <c r="P195" s="330" t="s">
        <v>45</v>
      </c>
      <c r="Q195" s="319"/>
      <c r="R195" s="330" t="s">
        <v>46</v>
      </c>
      <c r="S195" s="138"/>
      <c r="T195" s="420" t="s">
        <v>20</v>
      </c>
      <c r="U195" s="421"/>
      <c r="V195" s="422"/>
      <c r="W195" s="423"/>
      <c r="X195" s="423"/>
      <c r="Y195" s="75"/>
      <c r="Z195" s="40"/>
      <c r="AA195" s="41"/>
      <c r="AB195" s="41"/>
      <c r="AC195" s="42"/>
      <c r="AD195" s="40"/>
      <c r="AE195" s="41"/>
      <c r="AF195" s="41"/>
      <c r="AG195" s="47"/>
      <c r="AH195" s="407">
        <f>IF(V195="賃金で算定",V196+Z196-AD196,0)</f>
        <v>0</v>
      </c>
      <c r="AI195" s="408"/>
      <c r="AJ195" s="408"/>
      <c r="AK195" s="409"/>
      <c r="AL195" s="66"/>
      <c r="AM195" s="67"/>
      <c r="AN195" s="410"/>
      <c r="AO195" s="411"/>
      <c r="AP195" s="411"/>
      <c r="AQ195" s="411"/>
      <c r="AR195" s="411"/>
      <c r="AS195" s="39"/>
      <c r="AT195" s="56"/>
      <c r="AU195" s="56"/>
      <c r="AV195" s="53" t="str">
        <f>IF(OR(O195="",Q195=""),"", IF(O195&lt;20,DATE(O195+118,Q195,IF(S195="",1,S195)),DATE(O195+88,Q195,IF(S195="",1,S195))))</f>
        <v/>
      </c>
      <c r="AW195" s="55" t="str">
        <f>IF(AV195&lt;=設定シート!C$15,"昔",IF(AV195&lt;=設定シート!E$15,"上",IF(AV195&lt;=設定シート!G$15,"中","下")))</f>
        <v>下</v>
      </c>
      <c r="AX195" s="224">
        <f>IF(AV195&lt;=設定シート!$E$36,5,IF(AV195&lt;=設定シート!$I$36,7,IF(AV195&lt;=設定シート!$M$36,9,11)))</f>
        <v>11</v>
      </c>
      <c r="AY195" s="290"/>
      <c r="AZ195" s="288"/>
      <c r="BA195" s="292">
        <f t="shared" ref="BA195" si="97">AN195</f>
        <v>0</v>
      </c>
      <c r="BB195" s="288"/>
      <c r="BC195" s="288"/>
      <c r="BD195" s="178"/>
      <c r="BE195" s="178"/>
      <c r="BL195" s="1"/>
      <c r="BM195" s="1"/>
    </row>
    <row r="196" spans="2:65" s="33" customFormat="1" ht="18" customHeight="1" x14ac:dyDescent="0.15">
      <c r="B196" s="415"/>
      <c r="C196" s="416"/>
      <c r="D196" s="416"/>
      <c r="E196" s="416"/>
      <c r="F196" s="416"/>
      <c r="G196" s="416"/>
      <c r="H196" s="416"/>
      <c r="I196" s="417"/>
      <c r="J196" s="415"/>
      <c r="K196" s="416"/>
      <c r="L196" s="416"/>
      <c r="M196" s="416"/>
      <c r="N196" s="419"/>
      <c r="O196" s="322"/>
      <c r="P196" s="331" t="s">
        <v>45</v>
      </c>
      <c r="Q196" s="320"/>
      <c r="R196" s="331" t="s">
        <v>46</v>
      </c>
      <c r="S196" s="141"/>
      <c r="T196" s="445" t="s">
        <v>21</v>
      </c>
      <c r="U196" s="446"/>
      <c r="V196" s="447"/>
      <c r="W196" s="448"/>
      <c r="X196" s="448"/>
      <c r="Y196" s="449"/>
      <c r="Z196" s="447"/>
      <c r="AA196" s="448"/>
      <c r="AB196" s="448"/>
      <c r="AC196" s="448"/>
      <c r="AD196" s="450">
        <v>0</v>
      </c>
      <c r="AE196" s="451"/>
      <c r="AF196" s="451"/>
      <c r="AG196" s="537"/>
      <c r="AH196" s="400">
        <f>IF(V195="賃金で算定",0,V196+Z196-AD196)</f>
        <v>0</v>
      </c>
      <c r="AI196" s="400"/>
      <c r="AJ196" s="400"/>
      <c r="AK196" s="401"/>
      <c r="AL196" s="405">
        <f>IF(V195="賃金で算定","賃金で算定",IF(OR(V196=0,$F201="",AV195=""),0,IF(AW195="昔",VLOOKUP($F201,労務比率,AX195,FALSE),IF(AW195="上",VLOOKUP($F201,労務比率,AX195,FALSE),IF(AW195="中",VLOOKUP($F201,労務比率,AX195,FALSE),VLOOKUP($F201,労務比率,AX195,FALSE))))))</f>
        <v>0</v>
      </c>
      <c r="AM196" s="406"/>
      <c r="AN196" s="402">
        <f>IF(V195="賃金で算定",0,INT(AH196*AL196/100))</f>
        <v>0</v>
      </c>
      <c r="AO196" s="403"/>
      <c r="AP196" s="403"/>
      <c r="AQ196" s="403"/>
      <c r="AR196" s="403"/>
      <c r="AS196" s="38"/>
      <c r="AT196" s="56"/>
      <c r="AU196" s="56"/>
      <c r="AV196" s="53"/>
      <c r="AW196" s="55"/>
      <c r="AX196" s="224"/>
      <c r="AY196" s="291">
        <f t="shared" ref="AY196" si="98">AH196</f>
        <v>0</v>
      </c>
      <c r="AZ196" s="289">
        <f>IF(AV195&lt;=設定シート!C$85,AH196,IF(AND(AV195&gt;=設定シート!E$85,AV195&lt;=設定シート!G$85),AH196*105/108,AH196))</f>
        <v>0</v>
      </c>
      <c r="BA196" s="286"/>
      <c r="BB196" s="289">
        <f t="shared" ref="BB196" si="99">IF($AL196="賃金で算定",0,INT(AY196*$AL196/100))</f>
        <v>0</v>
      </c>
      <c r="BC196" s="289">
        <f>IF(AY196=AZ196,BB196,AZ196*$AL196/100)</f>
        <v>0</v>
      </c>
      <c r="BD196" s="178"/>
      <c r="BE196" s="178"/>
      <c r="BL196" s="178">
        <f>IF(AY196=AZ196,0,1)</f>
        <v>0</v>
      </c>
      <c r="BM196" s="178" t="str">
        <f>IF(BL196=1,AL196,"")</f>
        <v/>
      </c>
    </row>
    <row r="197" spans="2:65" s="33" customFormat="1" ht="18" customHeight="1" x14ac:dyDescent="0.15">
      <c r="B197" s="412"/>
      <c r="C197" s="413"/>
      <c r="D197" s="413"/>
      <c r="E197" s="413"/>
      <c r="F197" s="413"/>
      <c r="G197" s="413"/>
      <c r="H197" s="413"/>
      <c r="I197" s="414"/>
      <c r="J197" s="412"/>
      <c r="K197" s="413"/>
      <c r="L197" s="413"/>
      <c r="M197" s="413"/>
      <c r="N197" s="418"/>
      <c r="O197" s="321"/>
      <c r="P197" s="330" t="s">
        <v>45</v>
      </c>
      <c r="Q197" s="319"/>
      <c r="R197" s="330" t="s">
        <v>46</v>
      </c>
      <c r="S197" s="138"/>
      <c r="T197" s="420" t="s">
        <v>47</v>
      </c>
      <c r="U197" s="421"/>
      <c r="V197" s="422"/>
      <c r="W197" s="423"/>
      <c r="X197" s="423"/>
      <c r="Y197" s="75"/>
      <c r="Z197" s="40"/>
      <c r="AA197" s="41"/>
      <c r="AB197" s="41"/>
      <c r="AC197" s="42"/>
      <c r="AD197" s="40"/>
      <c r="AE197" s="41"/>
      <c r="AF197" s="41"/>
      <c r="AG197" s="47"/>
      <c r="AH197" s="407">
        <f>IF(V197="賃金で算定",V198+Z198-AD198,0)</f>
        <v>0</v>
      </c>
      <c r="AI197" s="408"/>
      <c r="AJ197" s="408"/>
      <c r="AK197" s="409"/>
      <c r="AL197" s="66"/>
      <c r="AM197" s="67"/>
      <c r="AN197" s="410"/>
      <c r="AO197" s="411"/>
      <c r="AP197" s="411"/>
      <c r="AQ197" s="411"/>
      <c r="AR197" s="411"/>
      <c r="AS197" s="39"/>
      <c r="AT197" s="56"/>
      <c r="AU197" s="56"/>
      <c r="AV197" s="53" t="str">
        <f>IF(OR(O197="",Q197=""),"", IF(O197&lt;20,DATE(O197+118,Q197,IF(S197="",1,S197)),DATE(O197+88,Q197,IF(S197="",1,S197))))</f>
        <v/>
      </c>
      <c r="AW197" s="55" t="str">
        <f>IF(AV197&lt;=設定シート!C$15,"昔",IF(AV197&lt;=設定シート!E$15,"上",IF(AV197&lt;=設定シート!G$15,"中","下")))</f>
        <v>下</v>
      </c>
      <c r="AX197" s="224">
        <f>IF(AV197&lt;=設定シート!$E$36,5,IF(AV197&lt;=設定シート!$I$36,7,IF(AV197&lt;=設定シート!$M$36,9,11)))</f>
        <v>11</v>
      </c>
      <c r="AY197" s="290"/>
      <c r="AZ197" s="288"/>
      <c r="BA197" s="292">
        <f t="shared" ref="BA197" si="100">AN197</f>
        <v>0</v>
      </c>
      <c r="BB197" s="288"/>
      <c r="BC197" s="288"/>
      <c r="BD197" s="178"/>
      <c r="BE197" s="178"/>
      <c r="BL197" s="1"/>
      <c r="BM197" s="1"/>
    </row>
    <row r="198" spans="2:65" s="33" customFormat="1" ht="18" customHeight="1" x14ac:dyDescent="0.15">
      <c r="B198" s="415"/>
      <c r="C198" s="416"/>
      <c r="D198" s="416"/>
      <c r="E198" s="416"/>
      <c r="F198" s="416"/>
      <c r="G198" s="416"/>
      <c r="H198" s="416"/>
      <c r="I198" s="417"/>
      <c r="J198" s="415"/>
      <c r="K198" s="416"/>
      <c r="L198" s="416"/>
      <c r="M198" s="416"/>
      <c r="N198" s="419"/>
      <c r="O198" s="322"/>
      <c r="P198" s="331" t="s">
        <v>45</v>
      </c>
      <c r="Q198" s="320"/>
      <c r="R198" s="331" t="s">
        <v>46</v>
      </c>
      <c r="S198" s="141"/>
      <c r="T198" s="445" t="s">
        <v>48</v>
      </c>
      <c r="U198" s="446"/>
      <c r="V198" s="447"/>
      <c r="W198" s="448"/>
      <c r="X198" s="448"/>
      <c r="Y198" s="449"/>
      <c r="Z198" s="447"/>
      <c r="AA198" s="448"/>
      <c r="AB198" s="448"/>
      <c r="AC198" s="448"/>
      <c r="AD198" s="450">
        <v>0</v>
      </c>
      <c r="AE198" s="451"/>
      <c r="AF198" s="451"/>
      <c r="AG198" s="537"/>
      <c r="AH198" s="400">
        <f>IF(V197="賃金で算定",0,V198+Z198-AD198)</f>
        <v>0</v>
      </c>
      <c r="AI198" s="400"/>
      <c r="AJ198" s="400"/>
      <c r="AK198" s="401"/>
      <c r="AL198" s="405">
        <f>IF(V197="賃金で算定","賃金で算定",IF(OR(V198=0,$F201="",AV197=""),0,IF(AW197="昔",VLOOKUP($F201,労務比率,AX197,FALSE),IF(AW197="上",VLOOKUP($F201,労務比率,AX197,FALSE),IF(AW197="中",VLOOKUP($F201,労務比率,AX197,FALSE),VLOOKUP($F201,労務比率,AX197,FALSE))))))</f>
        <v>0</v>
      </c>
      <c r="AM198" s="406"/>
      <c r="AN198" s="402">
        <f>IF(V197="賃金で算定",0,INT(AH198*AL198/100))</f>
        <v>0</v>
      </c>
      <c r="AO198" s="403"/>
      <c r="AP198" s="403"/>
      <c r="AQ198" s="403"/>
      <c r="AR198" s="403"/>
      <c r="AS198" s="38"/>
      <c r="AT198" s="56"/>
      <c r="AU198" s="56"/>
      <c r="AV198" s="53"/>
      <c r="AW198" s="55"/>
      <c r="AX198" s="224"/>
      <c r="AY198" s="291">
        <f t="shared" ref="AY198" si="101">AH198</f>
        <v>0</v>
      </c>
      <c r="AZ198" s="289">
        <f>IF(AV197&lt;=設定シート!C$85,AH198,IF(AND(AV197&gt;=設定シート!E$85,AV197&lt;=設定シート!G$85),AH198*105/108,AH198))</f>
        <v>0</v>
      </c>
      <c r="BA198" s="286"/>
      <c r="BB198" s="289">
        <f t="shared" ref="BB198" si="102">IF($AL198="賃金で算定",0,INT(AY198*$AL198/100))</f>
        <v>0</v>
      </c>
      <c r="BC198" s="289">
        <f>IF(AY198=AZ198,BB198,AZ198*$AL198/100)</f>
        <v>0</v>
      </c>
      <c r="BD198" s="178"/>
      <c r="BE198" s="178"/>
      <c r="BL198" s="178">
        <f>IF(AY198=AZ198,0,1)</f>
        <v>0</v>
      </c>
      <c r="BM198" s="178" t="str">
        <f>IF(BL198=1,AL198,"")</f>
        <v/>
      </c>
    </row>
    <row r="199" spans="2:65" s="33" customFormat="1" ht="18" customHeight="1" x14ac:dyDescent="0.15">
      <c r="B199" s="412"/>
      <c r="C199" s="413"/>
      <c r="D199" s="413"/>
      <c r="E199" s="413"/>
      <c r="F199" s="413"/>
      <c r="G199" s="413"/>
      <c r="H199" s="413"/>
      <c r="I199" s="414"/>
      <c r="J199" s="412"/>
      <c r="K199" s="413"/>
      <c r="L199" s="413"/>
      <c r="M199" s="413"/>
      <c r="N199" s="418"/>
      <c r="O199" s="321"/>
      <c r="P199" s="330" t="s">
        <v>45</v>
      </c>
      <c r="Q199" s="319"/>
      <c r="R199" s="330" t="s">
        <v>46</v>
      </c>
      <c r="S199" s="138"/>
      <c r="T199" s="420" t="s">
        <v>47</v>
      </c>
      <c r="U199" s="421"/>
      <c r="V199" s="422"/>
      <c r="W199" s="423"/>
      <c r="X199" s="423"/>
      <c r="Y199" s="75"/>
      <c r="Z199" s="40"/>
      <c r="AA199" s="41"/>
      <c r="AB199" s="41"/>
      <c r="AC199" s="42"/>
      <c r="AD199" s="40"/>
      <c r="AE199" s="41"/>
      <c r="AF199" s="41"/>
      <c r="AG199" s="47"/>
      <c r="AH199" s="407">
        <f>IF(V199="賃金で算定",V200+Z200-AD200,0)</f>
        <v>0</v>
      </c>
      <c r="AI199" s="408"/>
      <c r="AJ199" s="408"/>
      <c r="AK199" s="409"/>
      <c r="AL199" s="66"/>
      <c r="AM199" s="67"/>
      <c r="AN199" s="410"/>
      <c r="AO199" s="411"/>
      <c r="AP199" s="411"/>
      <c r="AQ199" s="411"/>
      <c r="AR199" s="411"/>
      <c r="AS199" s="39"/>
      <c r="AT199" s="56"/>
      <c r="AU199" s="56"/>
      <c r="AV199" s="53" t="str">
        <f>IF(OR(O199="",Q199=""),"", IF(O199&lt;20,DATE(O199+118,Q199,IF(S199="",1,S199)),DATE(O199+88,Q199,IF(S199="",1,S199))))</f>
        <v/>
      </c>
      <c r="AW199" s="55" t="str">
        <f>IF(AV199&lt;=設定シート!C$15,"昔",IF(AV199&lt;=設定シート!E$15,"上",IF(AV199&lt;=設定シート!G$15,"中","下")))</f>
        <v>下</v>
      </c>
      <c r="AX199" s="224">
        <f>IF(AV199&lt;=設定シート!$E$36,5,IF(AV199&lt;=設定シート!$I$36,7,IF(AV199&lt;=設定シート!$M$36,9,11)))</f>
        <v>11</v>
      </c>
      <c r="AY199" s="290"/>
      <c r="AZ199" s="288"/>
      <c r="BA199" s="292">
        <f t="shared" ref="BA199" si="103">AN199</f>
        <v>0</v>
      </c>
      <c r="BB199" s="288"/>
      <c r="BC199" s="288"/>
      <c r="BD199" s="178"/>
      <c r="BE199" s="178"/>
      <c r="BL199" s="1"/>
      <c r="BM199" s="1"/>
    </row>
    <row r="200" spans="2:65" s="33" customFormat="1" ht="18" customHeight="1" x14ac:dyDescent="0.15">
      <c r="B200" s="415"/>
      <c r="C200" s="416"/>
      <c r="D200" s="416"/>
      <c r="E200" s="416"/>
      <c r="F200" s="416"/>
      <c r="G200" s="416"/>
      <c r="H200" s="416"/>
      <c r="I200" s="417"/>
      <c r="J200" s="415"/>
      <c r="K200" s="416"/>
      <c r="L200" s="416"/>
      <c r="M200" s="416"/>
      <c r="N200" s="419"/>
      <c r="O200" s="322"/>
      <c r="P200" s="331" t="s">
        <v>45</v>
      </c>
      <c r="Q200" s="320"/>
      <c r="R200" s="331" t="s">
        <v>46</v>
      </c>
      <c r="S200" s="141"/>
      <c r="T200" s="445" t="s">
        <v>48</v>
      </c>
      <c r="U200" s="446"/>
      <c r="V200" s="447"/>
      <c r="W200" s="448"/>
      <c r="X200" s="448"/>
      <c r="Y200" s="449"/>
      <c r="Z200" s="447"/>
      <c r="AA200" s="448"/>
      <c r="AB200" s="448"/>
      <c r="AC200" s="448"/>
      <c r="AD200" s="450">
        <v>0</v>
      </c>
      <c r="AE200" s="451"/>
      <c r="AF200" s="451"/>
      <c r="AG200" s="537"/>
      <c r="AH200" s="402">
        <f>IF(V199="賃金で算定",0,V200+Z200-AD200)</f>
        <v>0</v>
      </c>
      <c r="AI200" s="403"/>
      <c r="AJ200" s="403"/>
      <c r="AK200" s="404"/>
      <c r="AL200" s="405">
        <f>IF(V199="賃金で算定","賃金で算定",IF(OR(V200=0,$F201="",AV199=""),0,IF(AW199="昔",VLOOKUP($F201,労務比率,AX199,FALSE),IF(AW199="上",VLOOKUP($F201,労務比率,AX199,FALSE),IF(AW199="中",VLOOKUP($F201,労務比率,AX199,FALSE),VLOOKUP($F201,労務比率,AX199,FALSE))))))</f>
        <v>0</v>
      </c>
      <c r="AM200" s="406"/>
      <c r="AN200" s="402">
        <f>IF(V199="賃金で算定",0,INT(AH200*AL200/100))</f>
        <v>0</v>
      </c>
      <c r="AO200" s="403"/>
      <c r="AP200" s="403"/>
      <c r="AQ200" s="403"/>
      <c r="AR200" s="403"/>
      <c r="AS200" s="38"/>
      <c r="AT200" s="56"/>
      <c r="AU200" s="56"/>
      <c r="AV200" s="53"/>
      <c r="AW200" s="55"/>
      <c r="AX200" s="224"/>
      <c r="AY200" s="291">
        <f t="shared" ref="AY200" si="104">AH200</f>
        <v>0</v>
      </c>
      <c r="AZ200" s="289">
        <f>IF(AV199&lt;=設定シート!C$85,AH200,IF(AND(AV199&gt;=設定シート!E$85,AV199&lt;=設定シート!G$85),AH200*105/108,AH200))</f>
        <v>0</v>
      </c>
      <c r="BA200" s="286"/>
      <c r="BB200" s="289">
        <f t="shared" ref="BB200" si="105">IF($AL200="賃金で算定",0,INT(AY200*$AL200/100))</f>
        <v>0</v>
      </c>
      <c r="BC200" s="289">
        <f>IF(AY200=AZ200,BB200,AZ200*$AL200/100)</f>
        <v>0</v>
      </c>
      <c r="BD200" s="178"/>
      <c r="BE200" s="178"/>
      <c r="BL200" s="178">
        <f>IF(AY200=AZ200,0,1)</f>
        <v>0</v>
      </c>
      <c r="BM200" s="178" t="str">
        <f>IF(BL200=1,AL200,"")</f>
        <v/>
      </c>
    </row>
    <row r="201" spans="2:65" s="33" customFormat="1" ht="18" customHeight="1" x14ac:dyDescent="0.15">
      <c r="B201" s="424" t="s">
        <v>82</v>
      </c>
      <c r="C201" s="425"/>
      <c r="D201" s="425"/>
      <c r="E201" s="426"/>
      <c r="F201" s="433"/>
      <c r="G201" s="434"/>
      <c r="H201" s="434"/>
      <c r="I201" s="434"/>
      <c r="J201" s="434"/>
      <c r="K201" s="434"/>
      <c r="L201" s="434"/>
      <c r="M201" s="434"/>
      <c r="N201" s="435"/>
      <c r="O201" s="424" t="s">
        <v>49</v>
      </c>
      <c r="P201" s="425"/>
      <c r="Q201" s="425"/>
      <c r="R201" s="425"/>
      <c r="S201" s="425"/>
      <c r="T201" s="425"/>
      <c r="U201" s="426"/>
      <c r="V201" s="442">
        <f>AH201</f>
        <v>0</v>
      </c>
      <c r="W201" s="443"/>
      <c r="X201" s="443"/>
      <c r="Y201" s="444"/>
      <c r="Z201" s="260"/>
      <c r="AA201" s="261"/>
      <c r="AB201" s="261"/>
      <c r="AC201" s="42"/>
      <c r="AD201" s="260"/>
      <c r="AE201" s="261"/>
      <c r="AF201" s="261"/>
      <c r="AG201" s="42"/>
      <c r="AH201" s="407">
        <f>AH183+AH185+AH187+AH189+AH191+AH193+AH195+AH197+AH199</f>
        <v>0</v>
      </c>
      <c r="AI201" s="408"/>
      <c r="AJ201" s="408"/>
      <c r="AK201" s="409"/>
      <c r="AL201" s="68"/>
      <c r="AM201" s="69"/>
      <c r="AN201" s="407">
        <f>AN183+AN185+AN187+AN189+AN191+AN193+AN195+AN197+AN199</f>
        <v>0</v>
      </c>
      <c r="AO201" s="408"/>
      <c r="AP201" s="408"/>
      <c r="AQ201" s="408"/>
      <c r="AR201" s="408"/>
      <c r="AS201" s="262"/>
      <c r="AT201" s="56"/>
      <c r="AU201" s="56"/>
      <c r="AW201" s="55"/>
      <c r="AX201" s="224"/>
      <c r="AY201" s="290"/>
      <c r="AZ201" s="293"/>
      <c r="BA201" s="300">
        <f>BA183+BA185+BA187+BA189+BA191+BA193+BA195+BA197+BA199</f>
        <v>0</v>
      </c>
      <c r="BB201" s="301">
        <f>BB184+BB186+BB188+BB190+BB192+BB194+BB196+BB198+BB200</f>
        <v>0</v>
      </c>
      <c r="BC201" s="301">
        <f>SUMIF(BL184:BL200,0,BC184:BC200)+ROUNDDOWN(ROUNDDOWN(BL201*105/108,0)*BM201/100,0)</f>
        <v>0</v>
      </c>
      <c r="BD201" s="178"/>
      <c r="BE201" s="178"/>
      <c r="BL201" s="178">
        <f>SUMIF(BL184:BL200,1,AH184:AK200)</f>
        <v>0</v>
      </c>
      <c r="BM201" s="178">
        <f>IF(COUNT(BM184:BM200)=0,0,SUM(BM184:BM200)/COUNT(BM184:BM200))</f>
        <v>0</v>
      </c>
    </row>
    <row r="202" spans="2:65" s="33" customFormat="1" ht="18" customHeight="1" x14ac:dyDescent="0.15">
      <c r="B202" s="427"/>
      <c r="C202" s="428"/>
      <c r="D202" s="428"/>
      <c r="E202" s="429"/>
      <c r="F202" s="436"/>
      <c r="G202" s="437"/>
      <c r="H202" s="437"/>
      <c r="I202" s="437"/>
      <c r="J202" s="437"/>
      <c r="K202" s="437"/>
      <c r="L202" s="437"/>
      <c r="M202" s="437"/>
      <c r="N202" s="438"/>
      <c r="O202" s="427"/>
      <c r="P202" s="428"/>
      <c r="Q202" s="428"/>
      <c r="R202" s="428"/>
      <c r="S202" s="428"/>
      <c r="T202" s="428"/>
      <c r="U202" s="429"/>
      <c r="V202" s="399">
        <f>V184+V186+V188+V190+V192+V194+V196+V198+V200-V201</f>
        <v>0</v>
      </c>
      <c r="W202" s="400"/>
      <c r="X202" s="400"/>
      <c r="Y202" s="401"/>
      <c r="Z202" s="399">
        <f>Z184+Z186+Z188+Z190+Z192+Z194+Z196+Z198+Z200</f>
        <v>0</v>
      </c>
      <c r="AA202" s="400"/>
      <c r="AB202" s="400"/>
      <c r="AC202" s="400"/>
      <c r="AD202" s="399">
        <f>AD184+AD186+AD188+AD190+AD192+AD194+AD196+AD198+AD200</f>
        <v>0</v>
      </c>
      <c r="AE202" s="400"/>
      <c r="AF202" s="400"/>
      <c r="AG202" s="400"/>
      <c r="AH202" s="399">
        <f>AY202</f>
        <v>0</v>
      </c>
      <c r="AI202" s="400"/>
      <c r="AJ202" s="400"/>
      <c r="AK202" s="400"/>
      <c r="AL202" s="267"/>
      <c r="AM202" s="268"/>
      <c r="AN202" s="399">
        <f>BB202</f>
        <v>0</v>
      </c>
      <c r="AO202" s="400"/>
      <c r="AP202" s="400"/>
      <c r="AQ202" s="400"/>
      <c r="AR202" s="400"/>
      <c r="AS202" s="264"/>
      <c r="AT202" s="56"/>
      <c r="AU202" s="56"/>
      <c r="AW202" s="55"/>
      <c r="AX202" s="224"/>
      <c r="AY202" s="296">
        <f>AY184+AY186+AY188+AY190+AY192+AY194+AY196+AY198+AY200</f>
        <v>0</v>
      </c>
      <c r="AZ202" s="298"/>
      <c r="BA202" s="298"/>
      <c r="BB202" s="294">
        <f>BB201</f>
        <v>0</v>
      </c>
      <c r="BC202" s="302"/>
      <c r="BD202" s="178"/>
      <c r="BE202" s="178"/>
    </row>
    <row r="203" spans="2:65" s="33" customFormat="1" ht="18" customHeight="1" x14ac:dyDescent="0.15">
      <c r="B203" s="430"/>
      <c r="C203" s="431"/>
      <c r="D203" s="431"/>
      <c r="E203" s="432"/>
      <c r="F203" s="439"/>
      <c r="G203" s="440"/>
      <c r="H203" s="440"/>
      <c r="I203" s="440"/>
      <c r="J203" s="440"/>
      <c r="K203" s="440"/>
      <c r="L203" s="440"/>
      <c r="M203" s="440"/>
      <c r="N203" s="441"/>
      <c r="O203" s="430"/>
      <c r="P203" s="431"/>
      <c r="Q203" s="431"/>
      <c r="R203" s="431"/>
      <c r="S203" s="431"/>
      <c r="T203" s="431"/>
      <c r="U203" s="432"/>
      <c r="V203" s="402"/>
      <c r="W203" s="403"/>
      <c r="X203" s="403"/>
      <c r="Y203" s="404"/>
      <c r="Z203" s="402"/>
      <c r="AA203" s="403"/>
      <c r="AB203" s="403"/>
      <c r="AC203" s="403"/>
      <c r="AD203" s="402"/>
      <c r="AE203" s="403"/>
      <c r="AF203" s="403"/>
      <c r="AG203" s="403"/>
      <c r="AH203" s="402">
        <f>AZ203</f>
        <v>0</v>
      </c>
      <c r="AI203" s="403"/>
      <c r="AJ203" s="403"/>
      <c r="AK203" s="404"/>
      <c r="AL203" s="265"/>
      <c r="AM203" s="266"/>
      <c r="AN203" s="402">
        <f>BC203</f>
        <v>0</v>
      </c>
      <c r="AO203" s="403"/>
      <c r="AP203" s="403"/>
      <c r="AQ203" s="403"/>
      <c r="AR203" s="403"/>
      <c r="AS203" s="263"/>
      <c r="AT203" s="56"/>
      <c r="AU203" s="143"/>
      <c r="AW203" s="55"/>
      <c r="AX203" s="224"/>
      <c r="AY203" s="297"/>
      <c r="AZ203" s="299">
        <f>IF(AZ184+AZ186+AZ188+AZ190+AZ192+AZ194+AZ196+AZ198+AZ200=AY202,0,ROUNDDOWN(AZ184+AZ186+AZ188+AZ190+AZ192+AZ194+AZ196+AZ198+AZ200,0))</f>
        <v>0</v>
      </c>
      <c r="BA203" s="295"/>
      <c r="BB203" s="295"/>
      <c r="BC203" s="299">
        <f>IF(BC201=BB202,0,BC201)</f>
        <v>0</v>
      </c>
      <c r="BD203" s="178"/>
      <c r="BE203" s="178"/>
    </row>
    <row r="204" spans="2:65" s="33" customFormat="1" ht="18" customHeight="1" x14ac:dyDescent="0.15">
      <c r="AD204" s="1" t="str">
        <f>IF(AND($F201="",$V201+$V202&gt;0),"事業の種類を選択してください。","")</f>
        <v/>
      </c>
      <c r="AE204" s="1"/>
      <c r="AF204" s="1"/>
      <c r="AG204" s="1"/>
      <c r="AH204" s="1"/>
      <c r="AI204" s="1"/>
      <c r="AJ204" s="1"/>
      <c r="AK204" s="1"/>
      <c r="AL204" s="1"/>
      <c r="AM204" s="1"/>
      <c r="AN204" s="398">
        <f>IF(AN201=0,0,AN201+IF(AN203=0,AN202,AN203))</f>
        <v>0</v>
      </c>
      <c r="AO204" s="398"/>
      <c r="AP204" s="398"/>
      <c r="AQ204" s="398"/>
      <c r="AR204" s="398"/>
      <c r="AS204" s="56"/>
      <c r="AT204" s="56"/>
      <c r="AU204" s="56"/>
      <c r="AW204" s="55"/>
      <c r="AX204" s="224"/>
      <c r="AY204" s="224"/>
      <c r="AZ204" s="224"/>
      <c r="BA204" s="224"/>
      <c r="BB204" s="224"/>
      <c r="BC204" s="224"/>
      <c r="BD204" s="178"/>
      <c r="BE204" s="178"/>
    </row>
    <row r="205" spans="2:65" s="33" customFormat="1" ht="31.5" customHeight="1" x14ac:dyDescent="0.15">
      <c r="AN205" s="77"/>
      <c r="AO205" s="77"/>
      <c r="AP205" s="77"/>
      <c r="AQ205" s="77"/>
      <c r="AR205" s="77"/>
      <c r="AS205" s="56"/>
      <c r="AT205" s="56"/>
      <c r="AU205" s="56"/>
      <c r="AW205" s="55"/>
      <c r="AX205" s="224"/>
      <c r="AY205" s="224"/>
      <c r="AZ205" s="224"/>
      <c r="BA205" s="224"/>
      <c r="BB205" s="224"/>
      <c r="BC205" s="224"/>
      <c r="BD205" s="178"/>
      <c r="BE205" s="178"/>
    </row>
    <row r="206" spans="2:65" s="33" customFormat="1" ht="7.5" customHeight="1" x14ac:dyDescent="0.15">
      <c r="X206" s="35"/>
      <c r="Y206" s="35"/>
      <c r="Z206" s="56"/>
      <c r="AA206" s="56"/>
      <c r="AB206" s="56"/>
      <c r="AC206" s="56"/>
      <c r="AD206" s="56"/>
      <c r="AE206" s="56"/>
      <c r="AF206" s="56"/>
      <c r="AG206" s="56"/>
      <c r="AH206" s="56"/>
      <c r="AI206" s="56"/>
      <c r="AJ206" s="56"/>
      <c r="AK206" s="56"/>
      <c r="AL206" s="56"/>
      <c r="AM206" s="56"/>
      <c r="AN206" s="56"/>
      <c r="AO206" s="56"/>
      <c r="AP206" s="56"/>
      <c r="AQ206" s="56"/>
      <c r="AR206" s="56"/>
      <c r="AS206" s="56"/>
      <c r="AT206" s="1"/>
      <c r="AU206" s="1"/>
      <c r="AW206" s="55"/>
      <c r="AX206" s="224"/>
      <c r="AY206" s="224"/>
      <c r="AZ206" s="224"/>
      <c r="BA206" s="224"/>
      <c r="BB206" s="224"/>
      <c r="BC206" s="224"/>
      <c r="BD206" s="178"/>
      <c r="BE206" s="178"/>
    </row>
    <row r="207" spans="2:65" s="33" customFormat="1" ht="10.5" customHeight="1" x14ac:dyDescent="0.15">
      <c r="X207" s="35"/>
      <c r="Y207" s="35"/>
      <c r="Z207" s="56"/>
      <c r="AA207" s="56"/>
      <c r="AB207" s="56"/>
      <c r="AC207" s="56"/>
      <c r="AD207" s="56"/>
      <c r="AE207" s="56"/>
      <c r="AF207" s="56"/>
      <c r="AG207" s="56"/>
      <c r="AH207" s="56"/>
      <c r="AI207" s="56"/>
      <c r="AJ207" s="56"/>
      <c r="AK207" s="56"/>
      <c r="AL207" s="56"/>
      <c r="AM207" s="56"/>
      <c r="AN207" s="56"/>
      <c r="AO207" s="56"/>
      <c r="AP207" s="56"/>
      <c r="AQ207" s="56"/>
      <c r="AR207" s="56"/>
      <c r="AS207" s="56"/>
      <c r="AT207" s="1"/>
      <c r="AU207" s="1"/>
      <c r="AW207" s="55"/>
      <c r="AX207" s="224"/>
      <c r="AY207" s="224"/>
      <c r="AZ207" s="224"/>
      <c r="BA207" s="224"/>
      <c r="BB207" s="224"/>
      <c r="BC207" s="224"/>
      <c r="BD207" s="178"/>
      <c r="BE207" s="178"/>
    </row>
    <row r="208" spans="2:65" s="33" customFormat="1" ht="5.25" customHeight="1" x14ac:dyDescent="0.15">
      <c r="X208" s="35"/>
      <c r="Y208" s="35"/>
      <c r="Z208" s="56"/>
      <c r="AA208" s="56"/>
      <c r="AB208" s="56"/>
      <c r="AC208" s="56"/>
      <c r="AD208" s="56"/>
      <c r="AE208" s="56"/>
      <c r="AF208" s="56"/>
      <c r="AG208" s="56"/>
      <c r="AH208" s="56"/>
      <c r="AI208" s="56"/>
      <c r="AJ208" s="56"/>
      <c r="AK208" s="56"/>
      <c r="AL208" s="56"/>
      <c r="AM208" s="56"/>
      <c r="AN208" s="56"/>
      <c r="AO208" s="56"/>
      <c r="AP208" s="56"/>
      <c r="AQ208" s="56"/>
      <c r="AR208" s="56"/>
      <c r="AS208" s="56"/>
      <c r="AT208" s="1"/>
      <c r="AU208" s="1"/>
      <c r="AW208" s="55"/>
      <c r="AX208" s="224"/>
      <c r="AY208" s="224"/>
      <c r="AZ208" s="224"/>
      <c r="BA208" s="224"/>
      <c r="BB208" s="224"/>
      <c r="BC208" s="224"/>
      <c r="BD208" s="178"/>
      <c r="BE208" s="178"/>
    </row>
    <row r="209" spans="2:65" s="33" customFormat="1" ht="5.25" customHeight="1" x14ac:dyDescent="0.15">
      <c r="X209" s="35"/>
      <c r="Y209" s="35"/>
      <c r="Z209" s="56"/>
      <c r="AA209" s="56"/>
      <c r="AB209" s="56"/>
      <c r="AC209" s="56"/>
      <c r="AD209" s="56"/>
      <c r="AE209" s="56"/>
      <c r="AF209" s="56"/>
      <c r="AG209" s="56"/>
      <c r="AH209" s="56"/>
      <c r="AI209" s="56"/>
      <c r="AJ209" s="56"/>
      <c r="AK209" s="56"/>
      <c r="AL209" s="56"/>
      <c r="AM209" s="56"/>
      <c r="AN209" s="56"/>
      <c r="AO209" s="56"/>
      <c r="AP209" s="56"/>
      <c r="AQ209" s="56"/>
      <c r="AR209" s="56"/>
      <c r="AS209" s="56"/>
      <c r="AT209" s="1"/>
      <c r="AU209" s="1"/>
      <c r="AW209" s="55"/>
      <c r="AX209" s="224"/>
      <c r="AY209" s="224"/>
      <c r="AZ209" s="224"/>
      <c r="BA209" s="224"/>
      <c r="BB209" s="224"/>
      <c r="BC209" s="224"/>
      <c r="BD209" s="178"/>
      <c r="BE209" s="178"/>
    </row>
    <row r="210" spans="2:65" s="33" customFormat="1" ht="5.25" customHeight="1" x14ac:dyDescent="0.15">
      <c r="X210" s="35"/>
      <c r="Y210" s="35"/>
      <c r="Z210" s="56"/>
      <c r="AA210" s="56"/>
      <c r="AB210" s="56"/>
      <c r="AC210" s="56"/>
      <c r="AD210" s="56"/>
      <c r="AE210" s="56"/>
      <c r="AF210" s="56"/>
      <c r="AG210" s="56"/>
      <c r="AH210" s="56"/>
      <c r="AI210" s="56"/>
      <c r="AJ210" s="56"/>
      <c r="AK210" s="56"/>
      <c r="AL210" s="56"/>
      <c r="AM210" s="56"/>
      <c r="AN210" s="56"/>
      <c r="AO210" s="56"/>
      <c r="AP210" s="56"/>
      <c r="AQ210" s="56"/>
      <c r="AR210" s="56"/>
      <c r="AS210" s="56"/>
      <c r="AT210" s="1"/>
      <c r="AU210" s="1"/>
      <c r="AW210" s="55"/>
      <c r="AX210" s="224"/>
      <c r="AY210" s="224"/>
      <c r="AZ210" s="224"/>
      <c r="BA210" s="224"/>
      <c r="BB210" s="224"/>
      <c r="BC210" s="224"/>
      <c r="BD210" s="178"/>
      <c r="BE210" s="178"/>
    </row>
    <row r="211" spans="2:65" s="33" customFormat="1" ht="5.25" customHeight="1" x14ac:dyDescent="0.15">
      <c r="X211" s="35"/>
      <c r="Y211" s="35"/>
      <c r="Z211" s="56"/>
      <c r="AA211" s="56"/>
      <c r="AB211" s="56"/>
      <c r="AC211" s="56"/>
      <c r="AD211" s="56"/>
      <c r="AE211" s="56"/>
      <c r="AF211" s="56"/>
      <c r="AG211" s="56"/>
      <c r="AH211" s="56"/>
      <c r="AI211" s="56"/>
      <c r="AJ211" s="56"/>
      <c r="AK211" s="56"/>
      <c r="AL211" s="56"/>
      <c r="AM211" s="56"/>
      <c r="AN211" s="56"/>
      <c r="AO211" s="56"/>
      <c r="AP211" s="56"/>
      <c r="AQ211" s="56"/>
      <c r="AR211" s="56"/>
      <c r="AS211" s="56"/>
      <c r="AT211" s="1"/>
      <c r="AU211" s="1"/>
      <c r="AW211" s="55"/>
      <c r="AX211" s="224"/>
      <c r="AY211" s="224"/>
      <c r="AZ211" s="224"/>
      <c r="BA211" s="224"/>
      <c r="BB211" s="224"/>
      <c r="BC211" s="224"/>
      <c r="BD211" s="178"/>
      <c r="BE211" s="178"/>
    </row>
    <row r="212" spans="2:65" s="33" customFormat="1" ht="17.25" customHeight="1" x14ac:dyDescent="0.15">
      <c r="B212" s="57" t="s">
        <v>50</v>
      </c>
      <c r="L212" s="56"/>
      <c r="M212" s="56"/>
      <c r="N212" s="56"/>
      <c r="O212" s="56"/>
      <c r="P212" s="56"/>
      <c r="Q212" s="56"/>
      <c r="R212" s="56"/>
      <c r="S212" s="58"/>
      <c r="T212" s="58"/>
      <c r="U212" s="58"/>
      <c r="V212" s="58"/>
      <c r="W212" s="58"/>
      <c r="X212" s="56"/>
      <c r="Y212" s="56"/>
      <c r="Z212" s="56"/>
      <c r="AA212" s="56"/>
      <c r="AB212" s="56"/>
      <c r="AC212" s="56"/>
      <c r="AL212" s="59"/>
      <c r="AM212" s="1"/>
      <c r="AN212" s="1"/>
      <c r="AO212" s="1"/>
      <c r="AP212" s="1"/>
      <c r="AW212" s="55"/>
      <c r="AX212" s="224"/>
      <c r="AY212" s="224"/>
      <c r="AZ212" s="224"/>
      <c r="BA212" s="224"/>
      <c r="BB212" s="224"/>
      <c r="BC212" s="224"/>
      <c r="BD212" s="178"/>
      <c r="BE212" s="178"/>
    </row>
    <row r="213" spans="2:65" s="33" customFormat="1" ht="12.75" customHeight="1" x14ac:dyDescent="0.15">
      <c r="L213" s="56"/>
      <c r="M213" s="60"/>
      <c r="N213" s="60"/>
      <c r="O213" s="60"/>
      <c r="P213" s="60"/>
      <c r="Q213" s="60"/>
      <c r="R213" s="60"/>
      <c r="S213" s="60"/>
      <c r="T213" s="61"/>
      <c r="U213" s="61"/>
      <c r="V213" s="61"/>
      <c r="W213" s="61"/>
      <c r="X213" s="61"/>
      <c r="Y213" s="61"/>
      <c r="Z213" s="61"/>
      <c r="AA213" s="60"/>
      <c r="AB213" s="60"/>
      <c r="AC213" s="60"/>
      <c r="AL213" s="59"/>
      <c r="AM213" s="605" t="s">
        <v>263</v>
      </c>
      <c r="AN213" s="606"/>
      <c r="AO213" s="606"/>
      <c r="AP213" s="607"/>
      <c r="AW213" s="55"/>
      <c r="AX213" s="224"/>
      <c r="AY213" s="224"/>
      <c r="AZ213" s="224"/>
      <c r="BA213" s="224"/>
      <c r="BB213" s="224"/>
      <c r="BC213" s="224"/>
      <c r="BD213" s="178"/>
      <c r="BE213" s="178"/>
    </row>
    <row r="214" spans="2:65" s="33" customFormat="1" ht="12.75" customHeight="1" x14ac:dyDescent="0.15">
      <c r="L214" s="56"/>
      <c r="M214" s="60"/>
      <c r="N214" s="60"/>
      <c r="O214" s="60"/>
      <c r="P214" s="60"/>
      <c r="Q214" s="60"/>
      <c r="R214" s="60"/>
      <c r="S214" s="60"/>
      <c r="T214" s="61"/>
      <c r="U214" s="61"/>
      <c r="V214" s="61"/>
      <c r="W214" s="61"/>
      <c r="X214" s="61"/>
      <c r="Y214" s="61"/>
      <c r="Z214" s="61"/>
      <c r="AA214" s="60"/>
      <c r="AB214" s="60"/>
      <c r="AC214" s="60"/>
      <c r="AL214" s="59"/>
      <c r="AM214" s="608"/>
      <c r="AN214" s="609"/>
      <c r="AO214" s="609"/>
      <c r="AP214" s="610"/>
      <c r="AW214" s="55"/>
      <c r="AX214" s="224"/>
      <c r="AY214" s="224"/>
      <c r="AZ214" s="224"/>
      <c r="BA214" s="224"/>
      <c r="BB214" s="224"/>
      <c r="BC214" s="224"/>
      <c r="BD214" s="178"/>
      <c r="BE214" s="178"/>
    </row>
    <row r="215" spans="2:65" s="33" customFormat="1" ht="12.75" customHeight="1" x14ac:dyDescent="0.15">
      <c r="L215" s="56"/>
      <c r="M215" s="60"/>
      <c r="N215" s="60"/>
      <c r="O215" s="60"/>
      <c r="P215" s="60"/>
      <c r="Q215" s="60"/>
      <c r="R215" s="60"/>
      <c r="S215" s="60"/>
      <c r="T215" s="60"/>
      <c r="U215" s="60"/>
      <c r="V215" s="60"/>
      <c r="W215" s="60"/>
      <c r="X215" s="60"/>
      <c r="Y215" s="60"/>
      <c r="Z215" s="60"/>
      <c r="AA215" s="60"/>
      <c r="AB215" s="60"/>
      <c r="AC215" s="60"/>
      <c r="AL215" s="59"/>
      <c r="AM215" s="323"/>
      <c r="AN215" s="323"/>
      <c r="AO215" s="4"/>
      <c r="AP215" s="4"/>
      <c r="AW215" s="55"/>
      <c r="AX215" s="224"/>
      <c r="AY215" s="224"/>
      <c r="AZ215" s="224"/>
      <c r="BA215" s="224"/>
      <c r="BB215" s="224"/>
      <c r="BC215" s="224"/>
      <c r="BD215" s="178"/>
      <c r="BE215" s="178"/>
    </row>
    <row r="216" spans="2:65" s="33" customFormat="1" ht="6" customHeight="1" x14ac:dyDescent="0.15">
      <c r="L216" s="56"/>
      <c r="M216" s="60"/>
      <c r="N216" s="60"/>
      <c r="O216" s="60"/>
      <c r="P216" s="60"/>
      <c r="Q216" s="60"/>
      <c r="R216" s="60"/>
      <c r="S216" s="60"/>
      <c r="T216" s="60"/>
      <c r="U216" s="60"/>
      <c r="V216" s="60"/>
      <c r="W216" s="60"/>
      <c r="X216" s="60"/>
      <c r="Y216" s="60"/>
      <c r="Z216" s="60"/>
      <c r="AA216" s="60"/>
      <c r="AB216" s="60"/>
      <c r="AC216" s="60"/>
      <c r="AL216" s="59"/>
      <c r="AM216" s="59"/>
      <c r="AW216" s="55"/>
      <c r="AX216" s="224"/>
      <c r="AY216" s="224"/>
      <c r="AZ216" s="224"/>
      <c r="BA216" s="224"/>
      <c r="BB216" s="224"/>
      <c r="BC216" s="224"/>
      <c r="BD216" s="178"/>
      <c r="BE216" s="178"/>
    </row>
    <row r="217" spans="2:65" s="33" customFormat="1" ht="12.75" customHeight="1" x14ac:dyDescent="0.15">
      <c r="B217" s="512" t="s">
        <v>2</v>
      </c>
      <c r="C217" s="513"/>
      <c r="D217" s="513"/>
      <c r="E217" s="513"/>
      <c r="F217" s="513"/>
      <c r="G217" s="513"/>
      <c r="H217" s="513"/>
      <c r="I217" s="513"/>
      <c r="J217" s="515" t="s">
        <v>10</v>
      </c>
      <c r="K217" s="515"/>
      <c r="L217" s="62" t="s">
        <v>3</v>
      </c>
      <c r="M217" s="515" t="s">
        <v>11</v>
      </c>
      <c r="N217" s="515"/>
      <c r="O217" s="516" t="s">
        <v>12</v>
      </c>
      <c r="P217" s="515"/>
      <c r="Q217" s="515"/>
      <c r="R217" s="515"/>
      <c r="S217" s="515"/>
      <c r="T217" s="515"/>
      <c r="U217" s="515" t="s">
        <v>13</v>
      </c>
      <c r="V217" s="515"/>
      <c r="W217" s="515"/>
      <c r="X217" s="56"/>
      <c r="Y217" s="56"/>
      <c r="Z217" s="56"/>
      <c r="AA217" s="56"/>
      <c r="AB217" s="56"/>
      <c r="AC217" s="56"/>
      <c r="AD217" s="34"/>
      <c r="AE217" s="34"/>
      <c r="AF217" s="34"/>
      <c r="AG217" s="34"/>
      <c r="AH217" s="34"/>
      <c r="AI217" s="34"/>
      <c r="AJ217" s="34"/>
      <c r="AK217" s="56"/>
      <c r="AL217" s="517">
        <f>$AL$9</f>
        <v>0</v>
      </c>
      <c r="AM217" s="518"/>
      <c r="AN217" s="526" t="s">
        <v>4</v>
      </c>
      <c r="AO217" s="526"/>
      <c r="AP217" s="518">
        <v>6</v>
      </c>
      <c r="AQ217" s="518"/>
      <c r="AR217" s="526" t="s">
        <v>5</v>
      </c>
      <c r="AS217" s="527"/>
      <c r="AT217" s="56"/>
      <c r="AU217" s="56"/>
      <c r="AW217" s="55"/>
      <c r="AX217" s="224"/>
      <c r="AY217" s="224"/>
      <c r="AZ217" s="224"/>
      <c r="BA217" s="224"/>
      <c r="BB217" s="224"/>
      <c r="BC217" s="224"/>
      <c r="BD217" s="178"/>
      <c r="BE217" s="178"/>
    </row>
    <row r="218" spans="2:65" s="33" customFormat="1" ht="13.5" customHeight="1" x14ac:dyDescent="0.15">
      <c r="B218" s="513"/>
      <c r="C218" s="513"/>
      <c r="D218" s="513"/>
      <c r="E218" s="513"/>
      <c r="F218" s="513"/>
      <c r="G218" s="513"/>
      <c r="H218" s="513"/>
      <c r="I218" s="513"/>
      <c r="J218" s="532" t="str">
        <f>$J$10</f>
        <v>1</v>
      </c>
      <c r="K218" s="470" t="str">
        <f>$K$10</f>
        <v>3</v>
      </c>
      <c r="L218" s="534" t="str">
        <f>$L$10</f>
        <v>1</v>
      </c>
      <c r="M218" s="473" t="str">
        <f>$M$10</f>
        <v>0</v>
      </c>
      <c r="N218" s="470" t="str">
        <f>$N$10</f>
        <v>8</v>
      </c>
      <c r="O218" s="473" t="str">
        <f>$O$10</f>
        <v>9</v>
      </c>
      <c r="P218" s="467" t="str">
        <f>$P$10</f>
        <v>5</v>
      </c>
      <c r="Q218" s="467" t="str">
        <f>$Q$10</f>
        <v>1</v>
      </c>
      <c r="R218" s="467" t="str">
        <f>$R$10</f>
        <v>2</v>
      </c>
      <c r="S218" s="467" t="str">
        <f>$S$10</f>
        <v>2</v>
      </c>
      <c r="T218" s="470" t="str">
        <f>$T$10</f>
        <v>5</v>
      </c>
      <c r="U218" s="473">
        <f>$U$10</f>
        <v>0</v>
      </c>
      <c r="V218" s="467">
        <f>$V$10</f>
        <v>0</v>
      </c>
      <c r="W218" s="470">
        <f>$W$10</f>
        <v>0</v>
      </c>
      <c r="X218" s="56"/>
      <c r="Y218" s="56"/>
      <c r="Z218" s="56"/>
      <c r="AA218" s="56"/>
      <c r="AB218" s="56"/>
      <c r="AC218" s="56"/>
      <c r="AD218" s="34"/>
      <c r="AE218" s="34"/>
      <c r="AF218" s="34"/>
      <c r="AG218" s="34"/>
      <c r="AH218" s="34"/>
      <c r="AI218" s="34"/>
      <c r="AJ218" s="34"/>
      <c r="AK218" s="56"/>
      <c r="AL218" s="519"/>
      <c r="AM218" s="520"/>
      <c r="AN218" s="528"/>
      <c r="AO218" s="528"/>
      <c r="AP218" s="520"/>
      <c r="AQ218" s="520"/>
      <c r="AR218" s="528"/>
      <c r="AS218" s="529"/>
      <c r="AT218" s="56"/>
      <c r="AU218" s="56"/>
      <c r="AW218" s="55"/>
      <c r="AX218" s="224"/>
      <c r="AY218" s="224"/>
      <c r="AZ218" s="224"/>
      <c r="BA218" s="224"/>
      <c r="BB218" s="224"/>
      <c r="BC218" s="224"/>
      <c r="BD218" s="178"/>
      <c r="BE218" s="178"/>
    </row>
    <row r="219" spans="2:65" s="33" customFormat="1" ht="9" customHeight="1" x14ac:dyDescent="0.15">
      <c r="B219" s="513"/>
      <c r="C219" s="513"/>
      <c r="D219" s="513"/>
      <c r="E219" s="513"/>
      <c r="F219" s="513"/>
      <c r="G219" s="513"/>
      <c r="H219" s="513"/>
      <c r="I219" s="513"/>
      <c r="J219" s="533"/>
      <c r="K219" s="471"/>
      <c r="L219" s="535"/>
      <c r="M219" s="474"/>
      <c r="N219" s="471"/>
      <c r="O219" s="474"/>
      <c r="P219" s="468"/>
      <c r="Q219" s="468"/>
      <c r="R219" s="468"/>
      <c r="S219" s="468"/>
      <c r="T219" s="471"/>
      <c r="U219" s="474"/>
      <c r="V219" s="468"/>
      <c r="W219" s="471"/>
      <c r="X219" s="56"/>
      <c r="Y219" s="56"/>
      <c r="Z219" s="56"/>
      <c r="AA219" s="56"/>
      <c r="AB219" s="56"/>
      <c r="AC219" s="56"/>
      <c r="AD219" s="34"/>
      <c r="AE219" s="34"/>
      <c r="AF219" s="34"/>
      <c r="AG219" s="34"/>
      <c r="AH219" s="34"/>
      <c r="AI219" s="34"/>
      <c r="AJ219" s="34"/>
      <c r="AK219" s="56"/>
      <c r="AL219" s="521"/>
      <c r="AM219" s="522"/>
      <c r="AN219" s="530"/>
      <c r="AO219" s="530"/>
      <c r="AP219" s="522"/>
      <c r="AQ219" s="522"/>
      <c r="AR219" s="530"/>
      <c r="AS219" s="531"/>
      <c r="AT219" s="56"/>
      <c r="AU219" s="56"/>
      <c r="AW219" s="55"/>
      <c r="AX219" s="224"/>
      <c r="AY219" s="224"/>
      <c r="AZ219" s="224"/>
      <c r="BA219" s="224"/>
      <c r="BB219" s="224"/>
      <c r="BC219" s="224"/>
      <c r="BD219" s="178"/>
      <c r="BE219" s="178"/>
    </row>
    <row r="220" spans="2:65" s="33" customFormat="1" ht="6" customHeight="1" x14ac:dyDescent="0.15">
      <c r="B220" s="514"/>
      <c r="C220" s="514"/>
      <c r="D220" s="514"/>
      <c r="E220" s="514"/>
      <c r="F220" s="514"/>
      <c r="G220" s="514"/>
      <c r="H220" s="514"/>
      <c r="I220" s="514"/>
      <c r="J220" s="533"/>
      <c r="K220" s="472"/>
      <c r="L220" s="536"/>
      <c r="M220" s="475"/>
      <c r="N220" s="472"/>
      <c r="O220" s="475"/>
      <c r="P220" s="469"/>
      <c r="Q220" s="469"/>
      <c r="R220" s="469"/>
      <c r="S220" s="469"/>
      <c r="T220" s="472"/>
      <c r="U220" s="475"/>
      <c r="V220" s="469"/>
      <c r="W220" s="472"/>
      <c r="X220" s="56"/>
      <c r="Y220" s="56"/>
      <c r="Z220" s="56"/>
      <c r="AA220" s="56"/>
      <c r="AB220" s="56"/>
      <c r="AC220" s="56"/>
      <c r="AD220" s="56"/>
      <c r="AE220" s="56"/>
      <c r="AF220" s="56"/>
      <c r="AG220" s="56"/>
      <c r="AH220" s="56"/>
      <c r="AI220" s="56"/>
      <c r="AJ220" s="56"/>
      <c r="AK220" s="56"/>
      <c r="AN220" s="1"/>
      <c r="AO220" s="1"/>
      <c r="AP220" s="1"/>
      <c r="AQ220" s="1"/>
      <c r="AR220" s="1"/>
      <c r="AS220" s="1"/>
      <c r="AT220" s="56"/>
      <c r="AU220" s="56"/>
      <c r="AW220" s="55"/>
      <c r="AX220" s="224"/>
      <c r="AY220" s="224"/>
      <c r="AZ220" s="224"/>
      <c r="BA220" s="224"/>
      <c r="BB220" s="224"/>
      <c r="BC220" s="224"/>
      <c r="BD220" s="178"/>
      <c r="BE220" s="178"/>
    </row>
    <row r="221" spans="2:65" s="33" customFormat="1" ht="15" customHeight="1" x14ac:dyDescent="0.15">
      <c r="B221" s="452" t="s">
        <v>51</v>
      </c>
      <c r="C221" s="453"/>
      <c r="D221" s="453"/>
      <c r="E221" s="453"/>
      <c r="F221" s="453"/>
      <c r="G221" s="453"/>
      <c r="H221" s="453"/>
      <c r="I221" s="454"/>
      <c r="J221" s="452" t="s">
        <v>6</v>
      </c>
      <c r="K221" s="453"/>
      <c r="L221" s="453"/>
      <c r="M221" s="453"/>
      <c r="N221" s="461"/>
      <c r="O221" s="464" t="s">
        <v>52</v>
      </c>
      <c r="P221" s="453"/>
      <c r="Q221" s="453"/>
      <c r="R221" s="453"/>
      <c r="S221" s="453"/>
      <c r="T221" s="453"/>
      <c r="U221" s="454"/>
      <c r="V221" s="63" t="s">
        <v>53</v>
      </c>
      <c r="W221" s="64"/>
      <c r="X221" s="64"/>
      <c r="Y221" s="476" t="s">
        <v>54</v>
      </c>
      <c r="Z221" s="476"/>
      <c r="AA221" s="476"/>
      <c r="AB221" s="476"/>
      <c r="AC221" s="476"/>
      <c r="AD221" s="476"/>
      <c r="AE221" s="476"/>
      <c r="AF221" s="476"/>
      <c r="AG221" s="476"/>
      <c r="AH221" s="476"/>
      <c r="AI221" s="64"/>
      <c r="AJ221" s="64"/>
      <c r="AK221" s="65"/>
      <c r="AL221" s="477" t="s">
        <v>213</v>
      </c>
      <c r="AM221" s="477"/>
      <c r="AN221" s="478" t="s">
        <v>33</v>
      </c>
      <c r="AO221" s="478"/>
      <c r="AP221" s="478"/>
      <c r="AQ221" s="478"/>
      <c r="AR221" s="478"/>
      <c r="AS221" s="479"/>
      <c r="AT221" s="56"/>
      <c r="AU221" s="56"/>
      <c r="AW221" s="55"/>
      <c r="AX221" s="224"/>
      <c r="AY221" s="224"/>
      <c r="AZ221" s="224"/>
      <c r="BA221" s="224"/>
      <c r="BB221" s="224"/>
      <c r="BC221" s="224"/>
      <c r="BD221" s="178"/>
      <c r="BE221" s="178"/>
    </row>
    <row r="222" spans="2:65" s="33" customFormat="1" ht="13.5" customHeight="1" x14ac:dyDescent="0.15">
      <c r="B222" s="455"/>
      <c r="C222" s="456"/>
      <c r="D222" s="456"/>
      <c r="E222" s="456"/>
      <c r="F222" s="456"/>
      <c r="G222" s="456"/>
      <c r="H222" s="456"/>
      <c r="I222" s="457"/>
      <c r="J222" s="455"/>
      <c r="K222" s="456"/>
      <c r="L222" s="456"/>
      <c r="M222" s="456"/>
      <c r="N222" s="462"/>
      <c r="O222" s="465"/>
      <c r="P222" s="456"/>
      <c r="Q222" s="456"/>
      <c r="R222" s="456"/>
      <c r="S222" s="456"/>
      <c r="T222" s="456"/>
      <c r="U222" s="457"/>
      <c r="V222" s="480" t="s">
        <v>7</v>
      </c>
      <c r="W222" s="481"/>
      <c r="X222" s="481"/>
      <c r="Y222" s="482"/>
      <c r="Z222" s="486" t="s">
        <v>16</v>
      </c>
      <c r="AA222" s="487"/>
      <c r="AB222" s="487"/>
      <c r="AC222" s="488"/>
      <c r="AD222" s="492" t="s">
        <v>17</v>
      </c>
      <c r="AE222" s="493"/>
      <c r="AF222" s="493"/>
      <c r="AG222" s="494"/>
      <c r="AH222" s="498" t="s">
        <v>83</v>
      </c>
      <c r="AI222" s="499"/>
      <c r="AJ222" s="499"/>
      <c r="AK222" s="500"/>
      <c r="AL222" s="504" t="s">
        <v>214</v>
      </c>
      <c r="AM222" s="504"/>
      <c r="AN222" s="506" t="s">
        <v>19</v>
      </c>
      <c r="AO222" s="507"/>
      <c r="AP222" s="507"/>
      <c r="AQ222" s="507"/>
      <c r="AR222" s="508"/>
      <c r="AS222" s="509"/>
      <c r="AT222" s="56"/>
      <c r="AU222" s="56"/>
      <c r="AW222" s="55"/>
      <c r="AX222" s="224"/>
      <c r="AY222" s="284" t="s">
        <v>240</v>
      </c>
      <c r="AZ222" s="284" t="s">
        <v>240</v>
      </c>
      <c r="BA222" s="284" t="s">
        <v>238</v>
      </c>
      <c r="BB222" s="647" t="s">
        <v>239</v>
      </c>
      <c r="BC222" s="648"/>
      <c r="BD222" s="178"/>
      <c r="BE222" s="178"/>
    </row>
    <row r="223" spans="2:65" s="33" customFormat="1" ht="13.5" customHeight="1" x14ac:dyDescent="0.15">
      <c r="B223" s="458"/>
      <c r="C223" s="459"/>
      <c r="D223" s="459"/>
      <c r="E223" s="459"/>
      <c r="F223" s="459"/>
      <c r="G223" s="459"/>
      <c r="H223" s="459"/>
      <c r="I223" s="460"/>
      <c r="J223" s="458"/>
      <c r="K223" s="459"/>
      <c r="L223" s="459"/>
      <c r="M223" s="459"/>
      <c r="N223" s="463"/>
      <c r="O223" s="466"/>
      <c r="P223" s="459"/>
      <c r="Q223" s="459"/>
      <c r="R223" s="459"/>
      <c r="S223" s="459"/>
      <c r="T223" s="459"/>
      <c r="U223" s="460"/>
      <c r="V223" s="483"/>
      <c r="W223" s="484"/>
      <c r="X223" s="484"/>
      <c r="Y223" s="485"/>
      <c r="Z223" s="489"/>
      <c r="AA223" s="490"/>
      <c r="AB223" s="490"/>
      <c r="AC223" s="491"/>
      <c r="AD223" s="495"/>
      <c r="AE223" s="496"/>
      <c r="AF223" s="496"/>
      <c r="AG223" s="497"/>
      <c r="AH223" s="501"/>
      <c r="AI223" s="502"/>
      <c r="AJ223" s="502"/>
      <c r="AK223" s="503"/>
      <c r="AL223" s="505"/>
      <c r="AM223" s="505"/>
      <c r="AN223" s="510"/>
      <c r="AO223" s="510"/>
      <c r="AP223" s="510"/>
      <c r="AQ223" s="510"/>
      <c r="AR223" s="510"/>
      <c r="AS223" s="511"/>
      <c r="AT223" s="56"/>
      <c r="AU223" s="56"/>
      <c r="AW223" s="55"/>
      <c r="AX223" s="224"/>
      <c r="AY223" s="285"/>
      <c r="AZ223" s="286" t="s">
        <v>234</v>
      </c>
      <c r="BA223" s="286" t="s">
        <v>237</v>
      </c>
      <c r="BB223" s="287" t="s">
        <v>235</v>
      </c>
      <c r="BC223" s="286" t="s">
        <v>234</v>
      </c>
      <c r="BD223" s="178"/>
      <c r="BE223" s="178"/>
      <c r="BL223" s="178" t="s">
        <v>248</v>
      </c>
      <c r="BM223" s="178" t="s">
        <v>148</v>
      </c>
    </row>
    <row r="224" spans="2:65" s="33" customFormat="1" ht="18" customHeight="1" x14ac:dyDescent="0.15">
      <c r="B224" s="412"/>
      <c r="C224" s="413"/>
      <c r="D224" s="413"/>
      <c r="E224" s="413"/>
      <c r="F224" s="413"/>
      <c r="G224" s="413"/>
      <c r="H224" s="413"/>
      <c r="I224" s="414"/>
      <c r="J224" s="412"/>
      <c r="K224" s="413"/>
      <c r="L224" s="413"/>
      <c r="M224" s="413"/>
      <c r="N224" s="418"/>
      <c r="O224" s="321"/>
      <c r="P224" s="332" t="s">
        <v>45</v>
      </c>
      <c r="Q224" s="319"/>
      <c r="R224" s="332" t="s">
        <v>46</v>
      </c>
      <c r="S224" s="138"/>
      <c r="T224" s="420" t="s">
        <v>20</v>
      </c>
      <c r="U224" s="421"/>
      <c r="V224" s="422"/>
      <c r="W224" s="423"/>
      <c r="X224" s="423"/>
      <c r="Y224" s="74" t="s">
        <v>8</v>
      </c>
      <c r="Z224" s="44"/>
      <c r="AA224" s="45"/>
      <c r="AB224" s="45"/>
      <c r="AC224" s="43" t="s">
        <v>8</v>
      </c>
      <c r="AD224" s="44"/>
      <c r="AE224" s="45"/>
      <c r="AF224" s="45"/>
      <c r="AG224" s="46" t="s">
        <v>8</v>
      </c>
      <c r="AH224" s="407">
        <f>IF(V224="賃金で算定",V225+Z225-AD225,0)</f>
        <v>0</v>
      </c>
      <c r="AI224" s="408"/>
      <c r="AJ224" s="408"/>
      <c r="AK224" s="409"/>
      <c r="AL224" s="66"/>
      <c r="AM224" s="67"/>
      <c r="AN224" s="410"/>
      <c r="AO224" s="411"/>
      <c r="AP224" s="411"/>
      <c r="AQ224" s="411"/>
      <c r="AR224" s="411"/>
      <c r="AS224" s="46" t="s">
        <v>8</v>
      </c>
      <c r="AT224" s="56"/>
      <c r="AU224" s="56"/>
      <c r="AV224" s="53" t="str">
        <f>IF(OR(O224="",Q224=""),"", IF(O224&lt;20,DATE(O224+118,Q224,IF(S224="",1,S224)),DATE(O224+88,Q224,IF(S224="",1,S224))))</f>
        <v/>
      </c>
      <c r="AW224" s="55" t="str">
        <f>IF(AV224&lt;=設定シート!C$15,"昔",IF(AV224&lt;=設定シート!E$15,"上",IF(AV224&lt;=設定シート!G$15,"中","下")))</f>
        <v>下</v>
      </c>
      <c r="AX224" s="224">
        <f>IF(AV224&lt;=設定シート!$E$36,5,IF(AV224&lt;=設定シート!$I$36,7,IF(AV224&lt;=設定シート!$M$36,9,11)))</f>
        <v>11</v>
      </c>
      <c r="AY224" s="290"/>
      <c r="AZ224" s="288"/>
      <c r="BA224" s="292">
        <f>AN224</f>
        <v>0</v>
      </c>
      <c r="BB224" s="288"/>
      <c r="BC224" s="288"/>
      <c r="BD224" s="178"/>
      <c r="BE224" s="178"/>
      <c r="BL224" s="1"/>
      <c r="BM224" s="1"/>
    </row>
    <row r="225" spans="2:65" s="33" customFormat="1" ht="18" customHeight="1" x14ac:dyDescent="0.15">
      <c r="B225" s="415"/>
      <c r="C225" s="416"/>
      <c r="D225" s="416"/>
      <c r="E225" s="416"/>
      <c r="F225" s="416"/>
      <c r="G225" s="416"/>
      <c r="H225" s="416"/>
      <c r="I225" s="417"/>
      <c r="J225" s="415"/>
      <c r="K225" s="416"/>
      <c r="L225" s="416"/>
      <c r="M225" s="416"/>
      <c r="N225" s="419"/>
      <c r="O225" s="322"/>
      <c r="P225" s="333" t="s">
        <v>45</v>
      </c>
      <c r="Q225" s="320"/>
      <c r="R225" s="333" t="s">
        <v>46</v>
      </c>
      <c r="S225" s="141"/>
      <c r="T225" s="445" t="s">
        <v>21</v>
      </c>
      <c r="U225" s="446"/>
      <c r="V225" s="447"/>
      <c r="W225" s="448"/>
      <c r="X225" s="448"/>
      <c r="Y225" s="449"/>
      <c r="Z225" s="450"/>
      <c r="AA225" s="451"/>
      <c r="AB225" s="451"/>
      <c r="AC225" s="451"/>
      <c r="AD225" s="450">
        <v>0</v>
      </c>
      <c r="AE225" s="451"/>
      <c r="AF225" s="451"/>
      <c r="AG225" s="537"/>
      <c r="AH225" s="400">
        <f>IF(V224="賃金で算定",0,V225+Z225-AD225)</f>
        <v>0</v>
      </c>
      <c r="AI225" s="400"/>
      <c r="AJ225" s="400"/>
      <c r="AK225" s="401"/>
      <c r="AL225" s="405">
        <f>IF(V224="賃金で算定","賃金で算定",IF(OR(V225=0,$F242="",AV224=""),0,IF(AW224="昔",VLOOKUP($F242,労務比率,AX224,FALSE),IF(AW224="上",VLOOKUP($F242,労務比率,AX224,FALSE),IF(AW224="中",VLOOKUP($F242,労務比率,AX224,FALSE),VLOOKUP($F242,労務比率,AX224,FALSE))))))</f>
        <v>0</v>
      </c>
      <c r="AM225" s="406"/>
      <c r="AN225" s="402">
        <f>IF(V224="賃金で算定",0,INT(AH225*AL225/100))</f>
        <v>0</v>
      </c>
      <c r="AO225" s="403"/>
      <c r="AP225" s="403"/>
      <c r="AQ225" s="403"/>
      <c r="AR225" s="403"/>
      <c r="AS225" s="38"/>
      <c r="AT225" s="56"/>
      <c r="AU225" s="56"/>
      <c r="AV225" s="53"/>
      <c r="AW225" s="55"/>
      <c r="AX225" s="224"/>
      <c r="AY225" s="291">
        <f>AH225</f>
        <v>0</v>
      </c>
      <c r="AZ225" s="289">
        <f>IF(AV224&lt;=設定シート!C$85,AH225,IF(AND(AV224&gt;=設定シート!E$85,AV224&lt;=設定シート!G$85),AH225*105/108,AH225))</f>
        <v>0</v>
      </c>
      <c r="BA225" s="286"/>
      <c r="BB225" s="289">
        <f>IF($AL225="賃金で算定",0,INT(AY225*$AL225/100))</f>
        <v>0</v>
      </c>
      <c r="BC225" s="289">
        <f>IF(AY225=AZ225,BB225,AZ225*$AL225/100)</f>
        <v>0</v>
      </c>
      <c r="BD225" s="178"/>
      <c r="BE225" s="178"/>
      <c r="BL225" s="178">
        <f>IF(AY225=AZ225,0,1)</f>
        <v>0</v>
      </c>
      <c r="BM225" s="178" t="str">
        <f>IF(BL225=1,AL225,"")</f>
        <v/>
      </c>
    </row>
    <row r="226" spans="2:65" s="33" customFormat="1" ht="18" customHeight="1" x14ac:dyDescent="0.15">
      <c r="B226" s="412"/>
      <c r="C226" s="413"/>
      <c r="D226" s="413"/>
      <c r="E226" s="413"/>
      <c r="F226" s="413"/>
      <c r="G226" s="413"/>
      <c r="H226" s="413"/>
      <c r="I226" s="414"/>
      <c r="J226" s="412"/>
      <c r="K226" s="413"/>
      <c r="L226" s="413"/>
      <c r="M226" s="413"/>
      <c r="N226" s="418"/>
      <c r="O226" s="321"/>
      <c r="P226" s="332" t="s">
        <v>45</v>
      </c>
      <c r="Q226" s="319"/>
      <c r="R226" s="332" t="s">
        <v>46</v>
      </c>
      <c r="S226" s="138"/>
      <c r="T226" s="420" t="s">
        <v>47</v>
      </c>
      <c r="U226" s="421"/>
      <c r="V226" s="422"/>
      <c r="W226" s="423"/>
      <c r="X226" s="423"/>
      <c r="Y226" s="75"/>
      <c r="Z226" s="40"/>
      <c r="AA226" s="41"/>
      <c r="AB226" s="41"/>
      <c r="AC226" s="42"/>
      <c r="AD226" s="40"/>
      <c r="AE226" s="41"/>
      <c r="AF226" s="41"/>
      <c r="AG226" s="47"/>
      <c r="AH226" s="407">
        <f>IF(V226="賃金で算定",V227+Z227-AD227,0)</f>
        <v>0</v>
      </c>
      <c r="AI226" s="408"/>
      <c r="AJ226" s="408"/>
      <c r="AK226" s="409"/>
      <c r="AL226" s="66"/>
      <c r="AM226" s="67"/>
      <c r="AN226" s="410"/>
      <c r="AO226" s="411"/>
      <c r="AP226" s="411"/>
      <c r="AQ226" s="411"/>
      <c r="AR226" s="411"/>
      <c r="AS226" s="39"/>
      <c r="AT226" s="56"/>
      <c r="AU226" s="56"/>
      <c r="AV226" s="53" t="str">
        <f>IF(OR(O226="",Q226=""),"", IF(O226&lt;20,DATE(O226+118,Q226,IF(S226="",1,S226)),DATE(O226+88,Q226,IF(S226="",1,S226))))</f>
        <v/>
      </c>
      <c r="AW226" s="55" t="str">
        <f>IF(AV226&lt;=設定シート!C$15,"昔",IF(AV226&lt;=設定シート!E$15,"上",IF(AV226&lt;=設定シート!G$15,"中","下")))</f>
        <v>下</v>
      </c>
      <c r="AX226" s="224">
        <f>IF(AV226&lt;=設定シート!$E$36,5,IF(AV226&lt;=設定シート!$I$36,7,IF(AV226&lt;=設定シート!$M$36,9,11)))</f>
        <v>11</v>
      </c>
      <c r="AY226" s="290"/>
      <c r="AZ226" s="288"/>
      <c r="BA226" s="292">
        <f t="shared" ref="BA226" si="106">AN226</f>
        <v>0</v>
      </c>
      <c r="BB226" s="288"/>
      <c r="BC226" s="288"/>
      <c r="BD226" s="178"/>
      <c r="BE226" s="178"/>
      <c r="BL226" s="178"/>
      <c r="BM226" s="178"/>
    </row>
    <row r="227" spans="2:65" s="33" customFormat="1" ht="18" customHeight="1" x14ac:dyDescent="0.15">
      <c r="B227" s="415"/>
      <c r="C227" s="416"/>
      <c r="D227" s="416"/>
      <c r="E227" s="416"/>
      <c r="F227" s="416"/>
      <c r="G227" s="416"/>
      <c r="H227" s="416"/>
      <c r="I227" s="417"/>
      <c r="J227" s="415"/>
      <c r="K227" s="416"/>
      <c r="L227" s="416"/>
      <c r="M227" s="416"/>
      <c r="N227" s="419"/>
      <c r="O227" s="322"/>
      <c r="P227" s="333" t="s">
        <v>45</v>
      </c>
      <c r="Q227" s="320"/>
      <c r="R227" s="333" t="s">
        <v>46</v>
      </c>
      <c r="S227" s="141"/>
      <c r="T227" s="445" t="s">
        <v>48</v>
      </c>
      <c r="U227" s="446"/>
      <c r="V227" s="447"/>
      <c r="W227" s="448"/>
      <c r="X227" s="448"/>
      <c r="Y227" s="449"/>
      <c r="Z227" s="450"/>
      <c r="AA227" s="451"/>
      <c r="AB227" s="451"/>
      <c r="AC227" s="451"/>
      <c r="AD227" s="450">
        <v>0</v>
      </c>
      <c r="AE227" s="451"/>
      <c r="AF227" s="451"/>
      <c r="AG227" s="537"/>
      <c r="AH227" s="400">
        <f>IF(V226="賃金で算定",0,V227+Z227-AD227)</f>
        <v>0</v>
      </c>
      <c r="AI227" s="400"/>
      <c r="AJ227" s="400"/>
      <c r="AK227" s="401"/>
      <c r="AL227" s="405">
        <f>IF(V226="賃金で算定","賃金で算定",IF(OR(V227=0,$F242="",AV226=""),0,IF(AW226="昔",VLOOKUP($F242,労務比率,AX226,FALSE),IF(AW226="上",VLOOKUP($F242,労務比率,AX226,FALSE),IF(AW226="中",VLOOKUP($F242,労務比率,AX226,FALSE),VLOOKUP($F242,労務比率,AX226,FALSE))))))</f>
        <v>0</v>
      </c>
      <c r="AM227" s="406"/>
      <c r="AN227" s="402">
        <f>IF(V226="賃金で算定",0,INT(AH227*AL227/100))</f>
        <v>0</v>
      </c>
      <c r="AO227" s="403"/>
      <c r="AP227" s="403"/>
      <c r="AQ227" s="403"/>
      <c r="AR227" s="403"/>
      <c r="AS227" s="38"/>
      <c r="AT227" s="56"/>
      <c r="AU227" s="56"/>
      <c r="AV227" s="53"/>
      <c r="AW227" s="55"/>
      <c r="AX227" s="224"/>
      <c r="AY227" s="291">
        <f t="shared" ref="AY227" si="107">AH227</f>
        <v>0</v>
      </c>
      <c r="AZ227" s="289">
        <f>IF(AV226&lt;=設定シート!C$85,AH227,IF(AND(AV226&gt;=設定シート!E$85,AV226&lt;=設定シート!G$85),AH227*105/108,AH227))</f>
        <v>0</v>
      </c>
      <c r="BA227" s="286"/>
      <c r="BB227" s="289">
        <f t="shared" ref="BB227" si="108">IF($AL227="賃金で算定",0,INT(AY227*$AL227/100))</f>
        <v>0</v>
      </c>
      <c r="BC227" s="289">
        <f>IF(AY227=AZ227,BB227,AZ227*$AL227/100)</f>
        <v>0</v>
      </c>
      <c r="BD227" s="178"/>
      <c r="BE227" s="178"/>
      <c r="BL227" s="178">
        <f>IF(AY227=AZ227,0,1)</f>
        <v>0</v>
      </c>
      <c r="BM227" s="178" t="str">
        <f>IF(BL227=1,AL227,"")</f>
        <v/>
      </c>
    </row>
    <row r="228" spans="2:65" s="33" customFormat="1" ht="18" customHeight="1" x14ac:dyDescent="0.15">
      <c r="B228" s="412"/>
      <c r="C228" s="413"/>
      <c r="D228" s="413"/>
      <c r="E228" s="413"/>
      <c r="F228" s="413"/>
      <c r="G228" s="413"/>
      <c r="H228" s="413"/>
      <c r="I228" s="414"/>
      <c r="J228" s="412"/>
      <c r="K228" s="413"/>
      <c r="L228" s="413"/>
      <c r="M228" s="413"/>
      <c r="N228" s="418"/>
      <c r="O228" s="321"/>
      <c r="P228" s="332" t="s">
        <v>45</v>
      </c>
      <c r="Q228" s="319"/>
      <c r="R228" s="332" t="s">
        <v>46</v>
      </c>
      <c r="S228" s="138"/>
      <c r="T228" s="420" t="s">
        <v>47</v>
      </c>
      <c r="U228" s="421"/>
      <c r="V228" s="422"/>
      <c r="W228" s="423"/>
      <c r="X228" s="423"/>
      <c r="Y228" s="75"/>
      <c r="Z228" s="40"/>
      <c r="AA228" s="41"/>
      <c r="AB228" s="41"/>
      <c r="AC228" s="42"/>
      <c r="AD228" s="40"/>
      <c r="AE228" s="41"/>
      <c r="AF228" s="41"/>
      <c r="AG228" s="47"/>
      <c r="AH228" s="407">
        <f>IF(V228="賃金で算定",V229+Z229-AD229,0)</f>
        <v>0</v>
      </c>
      <c r="AI228" s="408"/>
      <c r="AJ228" s="408"/>
      <c r="AK228" s="409"/>
      <c r="AL228" s="66"/>
      <c r="AM228" s="67"/>
      <c r="AN228" s="410"/>
      <c r="AO228" s="411"/>
      <c r="AP228" s="411"/>
      <c r="AQ228" s="411"/>
      <c r="AR228" s="411"/>
      <c r="AS228" s="39"/>
      <c r="AT228" s="56"/>
      <c r="AU228" s="56"/>
      <c r="AV228" s="53" t="str">
        <f>IF(OR(O228="",Q228=""),"", IF(O228&lt;20,DATE(O228+118,Q228,IF(S228="",1,S228)),DATE(O228+88,Q228,IF(S228="",1,S228))))</f>
        <v/>
      </c>
      <c r="AW228" s="55" t="str">
        <f>IF(AV228&lt;=設定シート!C$15,"昔",IF(AV228&lt;=設定シート!E$15,"上",IF(AV228&lt;=設定シート!G$15,"中","下")))</f>
        <v>下</v>
      </c>
      <c r="AX228" s="224">
        <f>IF(AV228&lt;=設定シート!$E$36,5,IF(AV228&lt;=設定シート!$I$36,7,IF(AV228&lt;=設定シート!$M$36,9,11)))</f>
        <v>11</v>
      </c>
      <c r="AY228" s="290"/>
      <c r="AZ228" s="288"/>
      <c r="BA228" s="292">
        <f t="shared" ref="BA228" si="109">AN228</f>
        <v>0</v>
      </c>
      <c r="BB228" s="288"/>
      <c r="BC228" s="288"/>
      <c r="BD228" s="178"/>
      <c r="BE228" s="178"/>
      <c r="BL228" s="1"/>
      <c r="BM228" s="1"/>
    </row>
    <row r="229" spans="2:65" s="33" customFormat="1" ht="18" customHeight="1" x14ac:dyDescent="0.15">
      <c r="B229" s="415"/>
      <c r="C229" s="416"/>
      <c r="D229" s="416"/>
      <c r="E229" s="416"/>
      <c r="F229" s="416"/>
      <c r="G229" s="416"/>
      <c r="H229" s="416"/>
      <c r="I229" s="417"/>
      <c r="J229" s="415"/>
      <c r="K229" s="416"/>
      <c r="L229" s="416"/>
      <c r="M229" s="416"/>
      <c r="N229" s="419"/>
      <c r="O229" s="322"/>
      <c r="P229" s="333" t="s">
        <v>45</v>
      </c>
      <c r="Q229" s="320"/>
      <c r="R229" s="333" t="s">
        <v>46</v>
      </c>
      <c r="S229" s="141"/>
      <c r="T229" s="445" t="s">
        <v>48</v>
      </c>
      <c r="U229" s="446"/>
      <c r="V229" s="447"/>
      <c r="W229" s="448"/>
      <c r="X229" s="448"/>
      <c r="Y229" s="449"/>
      <c r="Z229" s="447"/>
      <c r="AA229" s="448"/>
      <c r="AB229" s="448"/>
      <c r="AC229" s="448"/>
      <c r="AD229" s="447">
        <v>0</v>
      </c>
      <c r="AE229" s="448"/>
      <c r="AF229" s="448"/>
      <c r="AG229" s="449"/>
      <c r="AH229" s="400">
        <f>IF(V228="賃金で算定",0,V229+Z229-AD229)</f>
        <v>0</v>
      </c>
      <c r="AI229" s="400"/>
      <c r="AJ229" s="400"/>
      <c r="AK229" s="401"/>
      <c r="AL229" s="405">
        <f>IF(V228="賃金で算定","賃金で算定",IF(OR(V229=0,$F242="",AV228=""),0,IF(AW228="昔",VLOOKUP($F242,労務比率,AX228,FALSE),IF(AW228="上",VLOOKUP($F242,労務比率,AX228,FALSE),IF(AW228="中",VLOOKUP($F242,労務比率,AX228,FALSE),VLOOKUP($F242,労務比率,AX228,FALSE))))))</f>
        <v>0</v>
      </c>
      <c r="AM229" s="406"/>
      <c r="AN229" s="402">
        <f>IF(V228="賃金で算定",0,INT(AH229*AL229/100))</f>
        <v>0</v>
      </c>
      <c r="AO229" s="403"/>
      <c r="AP229" s="403"/>
      <c r="AQ229" s="403"/>
      <c r="AR229" s="403"/>
      <c r="AS229" s="38"/>
      <c r="AT229" s="56"/>
      <c r="AU229" s="56"/>
      <c r="AV229" s="53"/>
      <c r="AW229" s="55"/>
      <c r="AX229" s="224"/>
      <c r="AY229" s="291">
        <f t="shared" ref="AY229" si="110">AH229</f>
        <v>0</v>
      </c>
      <c r="AZ229" s="289">
        <f>IF(AV228&lt;=設定シート!C$85,AH229,IF(AND(AV228&gt;=設定シート!E$85,AV228&lt;=設定シート!G$85),AH229*105/108,AH229))</f>
        <v>0</v>
      </c>
      <c r="BA229" s="286"/>
      <c r="BB229" s="289">
        <f t="shared" ref="BB229" si="111">IF($AL229="賃金で算定",0,INT(AY229*$AL229/100))</f>
        <v>0</v>
      </c>
      <c r="BC229" s="289">
        <f>IF(AY229=AZ229,BB229,AZ229*$AL229/100)</f>
        <v>0</v>
      </c>
      <c r="BD229" s="178"/>
      <c r="BE229" s="178"/>
      <c r="BL229" s="178">
        <f>IF(AY229=AZ229,0,1)</f>
        <v>0</v>
      </c>
      <c r="BM229" s="178" t="str">
        <f>IF(BL229=1,AL229,"")</f>
        <v/>
      </c>
    </row>
    <row r="230" spans="2:65" s="33" customFormat="1" ht="18" customHeight="1" x14ac:dyDescent="0.15">
      <c r="B230" s="412"/>
      <c r="C230" s="413"/>
      <c r="D230" s="413"/>
      <c r="E230" s="413"/>
      <c r="F230" s="413"/>
      <c r="G230" s="413"/>
      <c r="H230" s="413"/>
      <c r="I230" s="414"/>
      <c r="J230" s="412"/>
      <c r="K230" s="413"/>
      <c r="L230" s="413"/>
      <c r="M230" s="413"/>
      <c r="N230" s="418"/>
      <c r="O230" s="321"/>
      <c r="P230" s="332" t="s">
        <v>45</v>
      </c>
      <c r="Q230" s="319"/>
      <c r="R230" s="332" t="s">
        <v>46</v>
      </c>
      <c r="S230" s="138"/>
      <c r="T230" s="420" t="s">
        <v>20</v>
      </c>
      <c r="U230" s="421"/>
      <c r="V230" s="422"/>
      <c r="W230" s="423"/>
      <c r="X230" s="423"/>
      <c r="Y230" s="76"/>
      <c r="Z230" s="36"/>
      <c r="AA230" s="37"/>
      <c r="AB230" s="37"/>
      <c r="AC230" s="48"/>
      <c r="AD230" s="36"/>
      <c r="AE230" s="37"/>
      <c r="AF230" s="37"/>
      <c r="AG230" s="49"/>
      <c r="AH230" s="407">
        <f>IF(V230="賃金で算定",V231+Z231-AD231,0)</f>
        <v>0</v>
      </c>
      <c r="AI230" s="408"/>
      <c r="AJ230" s="408"/>
      <c r="AK230" s="409"/>
      <c r="AL230" s="66"/>
      <c r="AM230" s="67"/>
      <c r="AN230" s="410"/>
      <c r="AO230" s="411"/>
      <c r="AP230" s="411"/>
      <c r="AQ230" s="411"/>
      <c r="AR230" s="411"/>
      <c r="AS230" s="39"/>
      <c r="AT230" s="56"/>
      <c r="AU230" s="56"/>
      <c r="AV230" s="53" t="str">
        <f>IF(OR(O230="",Q230=""),"", IF(O230&lt;20,DATE(O230+118,Q230,IF(S230="",1,S230)),DATE(O230+88,Q230,IF(S230="",1,S230))))</f>
        <v/>
      </c>
      <c r="AW230" s="55" t="str">
        <f>IF(AV230&lt;=設定シート!C$15,"昔",IF(AV230&lt;=設定シート!E$15,"上",IF(AV230&lt;=設定シート!G$15,"中","下")))</f>
        <v>下</v>
      </c>
      <c r="AX230" s="224">
        <f>IF(AV230&lt;=設定シート!$E$36,5,IF(AV230&lt;=設定シート!$I$36,7,IF(AV230&lt;=設定シート!$M$36,9,11)))</f>
        <v>11</v>
      </c>
      <c r="AY230" s="290"/>
      <c r="AZ230" s="288"/>
      <c r="BA230" s="292">
        <f t="shared" ref="BA230" si="112">AN230</f>
        <v>0</v>
      </c>
      <c r="BB230" s="288"/>
      <c r="BC230" s="288"/>
      <c r="BD230" s="178"/>
      <c r="BE230" s="178"/>
      <c r="BL230" s="1"/>
      <c r="BM230" s="1"/>
    </row>
    <row r="231" spans="2:65" s="33" customFormat="1" ht="18" customHeight="1" x14ac:dyDescent="0.15">
      <c r="B231" s="415"/>
      <c r="C231" s="416"/>
      <c r="D231" s="416"/>
      <c r="E231" s="416"/>
      <c r="F231" s="416"/>
      <c r="G231" s="416"/>
      <c r="H231" s="416"/>
      <c r="I231" s="417"/>
      <c r="J231" s="415"/>
      <c r="K231" s="416"/>
      <c r="L231" s="416"/>
      <c r="M231" s="416"/>
      <c r="N231" s="419"/>
      <c r="O231" s="322"/>
      <c r="P231" s="333" t="s">
        <v>45</v>
      </c>
      <c r="Q231" s="320"/>
      <c r="R231" s="333" t="s">
        <v>46</v>
      </c>
      <c r="S231" s="141"/>
      <c r="T231" s="445" t="s">
        <v>21</v>
      </c>
      <c r="U231" s="446"/>
      <c r="V231" s="447"/>
      <c r="W231" s="448"/>
      <c r="X231" s="448"/>
      <c r="Y231" s="449"/>
      <c r="Z231" s="450"/>
      <c r="AA231" s="451"/>
      <c r="AB231" s="451"/>
      <c r="AC231" s="451"/>
      <c r="AD231" s="450">
        <v>0</v>
      </c>
      <c r="AE231" s="451"/>
      <c r="AF231" s="451"/>
      <c r="AG231" s="537"/>
      <c r="AH231" s="400">
        <f>IF(V230="賃金で算定",0,V231+Z231-AD231)</f>
        <v>0</v>
      </c>
      <c r="AI231" s="400"/>
      <c r="AJ231" s="400"/>
      <c r="AK231" s="401"/>
      <c r="AL231" s="405">
        <f>IF(V230="賃金で算定","賃金で算定",IF(OR(V231=0,$F242="",AV230=""),0,IF(AW230="昔",VLOOKUP($F242,労務比率,AX230,FALSE),IF(AW230="上",VLOOKUP($F242,労務比率,AX230,FALSE),IF(AW230="中",VLOOKUP($F242,労務比率,AX230,FALSE),VLOOKUP($F242,労務比率,AX230,FALSE))))))</f>
        <v>0</v>
      </c>
      <c r="AM231" s="406"/>
      <c r="AN231" s="402">
        <f>IF(V230="賃金で算定",0,INT(AH231*AL231/100))</f>
        <v>0</v>
      </c>
      <c r="AO231" s="403"/>
      <c r="AP231" s="403"/>
      <c r="AQ231" s="403"/>
      <c r="AR231" s="403"/>
      <c r="AS231" s="38"/>
      <c r="AT231" s="56"/>
      <c r="AU231" s="56"/>
      <c r="AV231" s="53"/>
      <c r="AW231" s="55"/>
      <c r="AX231" s="224"/>
      <c r="AY231" s="291">
        <f t="shared" ref="AY231" si="113">AH231</f>
        <v>0</v>
      </c>
      <c r="AZ231" s="289">
        <f>IF(AV230&lt;=設定シート!C$85,AH231,IF(AND(AV230&gt;=設定シート!E$85,AV230&lt;=設定シート!G$85),AH231*105/108,AH231))</f>
        <v>0</v>
      </c>
      <c r="BA231" s="286"/>
      <c r="BB231" s="289">
        <f t="shared" ref="BB231" si="114">IF($AL231="賃金で算定",0,INT(AY231*$AL231/100))</f>
        <v>0</v>
      </c>
      <c r="BC231" s="289">
        <f>IF(AY231=AZ231,BB231,AZ231*$AL231/100)</f>
        <v>0</v>
      </c>
      <c r="BD231" s="178"/>
      <c r="BE231" s="178"/>
      <c r="BL231" s="178">
        <f>IF(AY231=AZ231,0,1)</f>
        <v>0</v>
      </c>
      <c r="BM231" s="178" t="str">
        <f>IF(BL231=1,AL231,"")</f>
        <v/>
      </c>
    </row>
    <row r="232" spans="2:65" s="33" customFormat="1" ht="18" customHeight="1" x14ac:dyDescent="0.15">
      <c r="B232" s="412"/>
      <c r="C232" s="413"/>
      <c r="D232" s="413"/>
      <c r="E232" s="413"/>
      <c r="F232" s="413"/>
      <c r="G232" s="413"/>
      <c r="H232" s="413"/>
      <c r="I232" s="414"/>
      <c r="J232" s="412"/>
      <c r="K232" s="413"/>
      <c r="L232" s="413"/>
      <c r="M232" s="413"/>
      <c r="N232" s="418"/>
      <c r="O232" s="321"/>
      <c r="P232" s="332" t="s">
        <v>45</v>
      </c>
      <c r="Q232" s="319"/>
      <c r="R232" s="332" t="s">
        <v>46</v>
      </c>
      <c r="S232" s="138"/>
      <c r="T232" s="420" t="s">
        <v>47</v>
      </c>
      <c r="U232" s="421"/>
      <c r="V232" s="422"/>
      <c r="W232" s="423"/>
      <c r="X232" s="423"/>
      <c r="Y232" s="75"/>
      <c r="Z232" s="40"/>
      <c r="AA232" s="41"/>
      <c r="AB232" s="41"/>
      <c r="AC232" s="42"/>
      <c r="AD232" s="40"/>
      <c r="AE232" s="41"/>
      <c r="AF232" s="41"/>
      <c r="AG232" s="47"/>
      <c r="AH232" s="407">
        <f>IF(V232="賃金で算定",V233+Z233-AD233,0)</f>
        <v>0</v>
      </c>
      <c r="AI232" s="408"/>
      <c r="AJ232" s="408"/>
      <c r="AK232" s="409"/>
      <c r="AL232" s="66"/>
      <c r="AM232" s="67"/>
      <c r="AN232" s="410"/>
      <c r="AO232" s="411"/>
      <c r="AP232" s="411"/>
      <c r="AQ232" s="411"/>
      <c r="AR232" s="411"/>
      <c r="AS232" s="39"/>
      <c r="AT232" s="56"/>
      <c r="AU232" s="56"/>
      <c r="AV232" s="53" t="str">
        <f>IF(OR(O232="",Q232=""),"", IF(O232&lt;20,DATE(O232+118,Q232,IF(S232="",1,S232)),DATE(O232+88,Q232,IF(S232="",1,S232))))</f>
        <v/>
      </c>
      <c r="AW232" s="55" t="str">
        <f>IF(AV232&lt;=設定シート!C$15,"昔",IF(AV232&lt;=設定シート!E$15,"上",IF(AV232&lt;=設定シート!G$15,"中","下")))</f>
        <v>下</v>
      </c>
      <c r="AX232" s="224">
        <f>IF(AV232&lt;=設定シート!$E$36,5,IF(AV232&lt;=設定シート!$I$36,7,IF(AV232&lt;=設定シート!$M$36,9,11)))</f>
        <v>11</v>
      </c>
      <c r="AY232" s="290"/>
      <c r="AZ232" s="288"/>
      <c r="BA232" s="292">
        <f t="shared" ref="BA232" si="115">AN232</f>
        <v>0</v>
      </c>
      <c r="BB232" s="288"/>
      <c r="BC232" s="288"/>
      <c r="BD232" s="178"/>
      <c r="BE232" s="178"/>
      <c r="BL232" s="1"/>
      <c r="BM232" s="1"/>
    </row>
    <row r="233" spans="2:65" s="33" customFormat="1" ht="18" customHeight="1" x14ac:dyDescent="0.15">
      <c r="B233" s="415"/>
      <c r="C233" s="416"/>
      <c r="D233" s="416"/>
      <c r="E233" s="416"/>
      <c r="F233" s="416"/>
      <c r="G233" s="416"/>
      <c r="H233" s="416"/>
      <c r="I233" s="417"/>
      <c r="J233" s="415"/>
      <c r="K233" s="416"/>
      <c r="L233" s="416"/>
      <c r="M233" s="416"/>
      <c r="N233" s="419"/>
      <c r="O233" s="322"/>
      <c r="P233" s="333" t="s">
        <v>45</v>
      </c>
      <c r="Q233" s="320"/>
      <c r="R233" s="333" t="s">
        <v>46</v>
      </c>
      <c r="S233" s="141"/>
      <c r="T233" s="445" t="s">
        <v>48</v>
      </c>
      <c r="U233" s="446"/>
      <c r="V233" s="447"/>
      <c r="W233" s="448"/>
      <c r="X233" s="448"/>
      <c r="Y233" s="449"/>
      <c r="Z233" s="447"/>
      <c r="AA233" s="448"/>
      <c r="AB233" s="448"/>
      <c r="AC233" s="448"/>
      <c r="AD233" s="450">
        <v>0</v>
      </c>
      <c r="AE233" s="451"/>
      <c r="AF233" s="451"/>
      <c r="AG233" s="537"/>
      <c r="AH233" s="400">
        <f>IF(V232="賃金で算定",0,V233+Z233-AD233)</f>
        <v>0</v>
      </c>
      <c r="AI233" s="400"/>
      <c r="AJ233" s="400"/>
      <c r="AK233" s="401"/>
      <c r="AL233" s="405">
        <f>IF(V232="賃金で算定","賃金で算定",IF(OR(V233=0,$F242="",AV232=""),0,IF(AW232="昔",VLOOKUP($F242,労務比率,AX232,FALSE),IF(AW232="上",VLOOKUP($F242,労務比率,AX232,FALSE),IF(AW232="中",VLOOKUP($F242,労務比率,AX232,FALSE),VLOOKUP($F242,労務比率,AX232,FALSE))))))</f>
        <v>0</v>
      </c>
      <c r="AM233" s="406"/>
      <c r="AN233" s="402">
        <f>IF(V232="賃金で算定",0,INT(AH233*AL233/100))</f>
        <v>0</v>
      </c>
      <c r="AO233" s="403"/>
      <c r="AP233" s="403"/>
      <c r="AQ233" s="403"/>
      <c r="AR233" s="403"/>
      <c r="AS233" s="38"/>
      <c r="AT233" s="56"/>
      <c r="AU233" s="56"/>
      <c r="AV233" s="53"/>
      <c r="AW233" s="55"/>
      <c r="AX233" s="224"/>
      <c r="AY233" s="291">
        <f t="shared" ref="AY233" si="116">AH233</f>
        <v>0</v>
      </c>
      <c r="AZ233" s="289">
        <f>IF(AV232&lt;=設定シート!C$85,AH233,IF(AND(AV232&gt;=設定シート!E$85,AV232&lt;=設定シート!G$85),AH233*105/108,AH233))</f>
        <v>0</v>
      </c>
      <c r="BA233" s="286"/>
      <c r="BB233" s="289">
        <f t="shared" ref="BB233" si="117">IF($AL233="賃金で算定",0,INT(AY233*$AL233/100))</f>
        <v>0</v>
      </c>
      <c r="BC233" s="289">
        <f>IF(AY233=AZ233,BB233,AZ233*$AL233/100)</f>
        <v>0</v>
      </c>
      <c r="BD233" s="178"/>
      <c r="BE233" s="178"/>
      <c r="BL233" s="178">
        <f>IF(AY233=AZ233,0,1)</f>
        <v>0</v>
      </c>
      <c r="BM233" s="178" t="str">
        <f>IF(BL233=1,AL233,"")</f>
        <v/>
      </c>
    </row>
    <row r="234" spans="2:65" s="33" customFormat="1" ht="18" customHeight="1" x14ac:dyDescent="0.15">
      <c r="B234" s="412"/>
      <c r="C234" s="413"/>
      <c r="D234" s="413"/>
      <c r="E234" s="413"/>
      <c r="F234" s="413"/>
      <c r="G234" s="413"/>
      <c r="H234" s="413"/>
      <c r="I234" s="414"/>
      <c r="J234" s="412"/>
      <c r="K234" s="413"/>
      <c r="L234" s="413"/>
      <c r="M234" s="413"/>
      <c r="N234" s="418"/>
      <c r="O234" s="321"/>
      <c r="P234" s="332" t="s">
        <v>45</v>
      </c>
      <c r="Q234" s="319"/>
      <c r="R234" s="332" t="s">
        <v>46</v>
      </c>
      <c r="S234" s="138"/>
      <c r="T234" s="420" t="s">
        <v>47</v>
      </c>
      <c r="U234" s="421"/>
      <c r="V234" s="422"/>
      <c r="W234" s="423"/>
      <c r="X234" s="423"/>
      <c r="Y234" s="75"/>
      <c r="Z234" s="40"/>
      <c r="AA234" s="41"/>
      <c r="AB234" s="41"/>
      <c r="AC234" s="42"/>
      <c r="AD234" s="40"/>
      <c r="AE234" s="41"/>
      <c r="AF234" s="41"/>
      <c r="AG234" s="47"/>
      <c r="AH234" s="407">
        <f>IF(V234="賃金で算定",V235+Z235-AD235,0)</f>
        <v>0</v>
      </c>
      <c r="AI234" s="408"/>
      <c r="AJ234" s="408"/>
      <c r="AK234" s="409"/>
      <c r="AL234" s="66"/>
      <c r="AM234" s="67"/>
      <c r="AN234" s="410"/>
      <c r="AO234" s="411"/>
      <c r="AP234" s="411"/>
      <c r="AQ234" s="411"/>
      <c r="AR234" s="411"/>
      <c r="AS234" s="39"/>
      <c r="AT234" s="56"/>
      <c r="AU234" s="56"/>
      <c r="AV234" s="53" t="str">
        <f>IF(OR(O234="",Q234=""),"", IF(O234&lt;20,DATE(O234+118,Q234,IF(S234="",1,S234)),DATE(O234+88,Q234,IF(S234="",1,S234))))</f>
        <v/>
      </c>
      <c r="AW234" s="55" t="str">
        <f>IF(AV234&lt;=設定シート!C$15,"昔",IF(AV234&lt;=設定シート!E$15,"上",IF(AV234&lt;=設定シート!G$15,"中","下")))</f>
        <v>下</v>
      </c>
      <c r="AX234" s="224">
        <f>IF(AV234&lt;=設定シート!$E$36,5,IF(AV234&lt;=設定シート!$I$36,7,IF(AV234&lt;=設定シート!$M$36,9,11)))</f>
        <v>11</v>
      </c>
      <c r="AY234" s="290"/>
      <c r="AZ234" s="288"/>
      <c r="BA234" s="292">
        <f t="shared" ref="BA234" si="118">AN234</f>
        <v>0</v>
      </c>
      <c r="BB234" s="288"/>
      <c r="BC234" s="288"/>
      <c r="BD234" s="178"/>
      <c r="BE234" s="178"/>
      <c r="BL234" s="1"/>
      <c r="BM234" s="1"/>
    </row>
    <row r="235" spans="2:65" s="33" customFormat="1" ht="18" customHeight="1" x14ac:dyDescent="0.15">
      <c r="B235" s="415"/>
      <c r="C235" s="416"/>
      <c r="D235" s="416"/>
      <c r="E235" s="416"/>
      <c r="F235" s="416"/>
      <c r="G235" s="416"/>
      <c r="H235" s="416"/>
      <c r="I235" s="417"/>
      <c r="J235" s="415"/>
      <c r="K235" s="416"/>
      <c r="L235" s="416"/>
      <c r="M235" s="416"/>
      <c r="N235" s="419"/>
      <c r="O235" s="322"/>
      <c r="P235" s="333" t="s">
        <v>45</v>
      </c>
      <c r="Q235" s="320"/>
      <c r="R235" s="333" t="s">
        <v>46</v>
      </c>
      <c r="S235" s="141"/>
      <c r="T235" s="445" t="s">
        <v>48</v>
      </c>
      <c r="U235" s="446"/>
      <c r="V235" s="447"/>
      <c r="W235" s="448"/>
      <c r="X235" s="448"/>
      <c r="Y235" s="449"/>
      <c r="Z235" s="447"/>
      <c r="AA235" s="448"/>
      <c r="AB235" s="448"/>
      <c r="AC235" s="448"/>
      <c r="AD235" s="450">
        <v>0</v>
      </c>
      <c r="AE235" s="451"/>
      <c r="AF235" s="451"/>
      <c r="AG235" s="537"/>
      <c r="AH235" s="400">
        <f>IF(V234="賃金で算定",0,V235+Z235-AD235)</f>
        <v>0</v>
      </c>
      <c r="AI235" s="400"/>
      <c r="AJ235" s="400"/>
      <c r="AK235" s="401"/>
      <c r="AL235" s="405">
        <f>IF(V234="賃金で算定","賃金で算定",IF(OR(V235=0,$F242="",AV234=""),0,IF(AW234="昔",VLOOKUP($F242,労務比率,AX234,FALSE),IF(AW234="上",VLOOKUP($F242,労務比率,AX234,FALSE),IF(AW234="中",VLOOKUP($F242,労務比率,AX234,FALSE),VLOOKUP($F242,労務比率,AX234,FALSE))))))</f>
        <v>0</v>
      </c>
      <c r="AM235" s="406"/>
      <c r="AN235" s="402">
        <f>IF(V234="賃金で算定",0,INT(AH235*AL235/100))</f>
        <v>0</v>
      </c>
      <c r="AO235" s="403"/>
      <c r="AP235" s="403"/>
      <c r="AQ235" s="403"/>
      <c r="AR235" s="403"/>
      <c r="AS235" s="38"/>
      <c r="AT235" s="56"/>
      <c r="AU235" s="56"/>
      <c r="AV235" s="53"/>
      <c r="AW235" s="55"/>
      <c r="AX235" s="224"/>
      <c r="AY235" s="291">
        <f t="shared" ref="AY235" si="119">AH235</f>
        <v>0</v>
      </c>
      <c r="AZ235" s="289">
        <f>IF(AV234&lt;=設定シート!C$85,AH235,IF(AND(AV234&gt;=設定シート!E$85,AV234&lt;=設定シート!G$85),AH235*105/108,AH235))</f>
        <v>0</v>
      </c>
      <c r="BA235" s="286"/>
      <c r="BB235" s="289">
        <f t="shared" ref="BB235" si="120">IF($AL235="賃金で算定",0,INT(AY235*$AL235/100))</f>
        <v>0</v>
      </c>
      <c r="BC235" s="289">
        <f>IF(AY235=AZ235,BB235,AZ235*$AL235/100)</f>
        <v>0</v>
      </c>
      <c r="BD235" s="178"/>
      <c r="BE235" s="178"/>
      <c r="BL235" s="178">
        <f>IF(AY235=AZ235,0,1)</f>
        <v>0</v>
      </c>
      <c r="BM235" s="178" t="str">
        <f>IF(BL235=1,AL235,"")</f>
        <v/>
      </c>
    </row>
    <row r="236" spans="2:65" s="33" customFormat="1" ht="18" customHeight="1" x14ac:dyDescent="0.15">
      <c r="B236" s="412"/>
      <c r="C236" s="413"/>
      <c r="D236" s="413"/>
      <c r="E236" s="413"/>
      <c r="F236" s="413"/>
      <c r="G236" s="413"/>
      <c r="H236" s="413"/>
      <c r="I236" s="414"/>
      <c r="J236" s="412"/>
      <c r="K236" s="413"/>
      <c r="L236" s="413"/>
      <c r="M236" s="413"/>
      <c r="N236" s="418"/>
      <c r="O236" s="321"/>
      <c r="P236" s="332" t="s">
        <v>45</v>
      </c>
      <c r="Q236" s="319"/>
      <c r="R236" s="332" t="s">
        <v>46</v>
      </c>
      <c r="S236" s="138"/>
      <c r="T236" s="420" t="s">
        <v>20</v>
      </c>
      <c r="U236" s="421"/>
      <c r="V236" s="422"/>
      <c r="W236" s="423"/>
      <c r="X236" s="423"/>
      <c r="Y236" s="75"/>
      <c r="Z236" s="40"/>
      <c r="AA236" s="41"/>
      <c r="AB236" s="41"/>
      <c r="AC236" s="42"/>
      <c r="AD236" s="40"/>
      <c r="AE236" s="41"/>
      <c r="AF236" s="41"/>
      <c r="AG236" s="47"/>
      <c r="AH236" s="407">
        <f>IF(V236="賃金で算定",V237+Z237-AD237,0)</f>
        <v>0</v>
      </c>
      <c r="AI236" s="408"/>
      <c r="AJ236" s="408"/>
      <c r="AK236" s="409"/>
      <c r="AL236" s="66"/>
      <c r="AM236" s="67"/>
      <c r="AN236" s="410"/>
      <c r="AO236" s="411"/>
      <c r="AP236" s="411"/>
      <c r="AQ236" s="411"/>
      <c r="AR236" s="411"/>
      <c r="AS236" s="39"/>
      <c r="AT236" s="56"/>
      <c r="AU236" s="56"/>
      <c r="AV236" s="53" t="str">
        <f>IF(OR(O236="",Q236=""),"", IF(O236&lt;20,DATE(O236+118,Q236,IF(S236="",1,S236)),DATE(O236+88,Q236,IF(S236="",1,S236))))</f>
        <v/>
      </c>
      <c r="AW236" s="55" t="str">
        <f>IF(AV236&lt;=設定シート!C$15,"昔",IF(AV236&lt;=設定シート!E$15,"上",IF(AV236&lt;=設定シート!G$15,"中","下")))</f>
        <v>下</v>
      </c>
      <c r="AX236" s="224">
        <f>IF(AV236&lt;=設定シート!$E$36,5,IF(AV236&lt;=設定シート!$I$36,7,IF(AV236&lt;=設定シート!$M$36,9,11)))</f>
        <v>11</v>
      </c>
      <c r="AY236" s="290"/>
      <c r="AZ236" s="288"/>
      <c r="BA236" s="292">
        <f t="shared" ref="BA236" si="121">AN236</f>
        <v>0</v>
      </c>
      <c r="BB236" s="288"/>
      <c r="BC236" s="288"/>
      <c r="BD236" s="178"/>
      <c r="BE236" s="178"/>
      <c r="BL236" s="1"/>
      <c r="BM236" s="1"/>
    </row>
    <row r="237" spans="2:65" s="33" customFormat="1" ht="18" customHeight="1" x14ac:dyDescent="0.15">
      <c r="B237" s="415"/>
      <c r="C237" s="416"/>
      <c r="D237" s="416"/>
      <c r="E237" s="416"/>
      <c r="F237" s="416"/>
      <c r="G237" s="416"/>
      <c r="H237" s="416"/>
      <c r="I237" s="417"/>
      <c r="J237" s="415"/>
      <c r="K237" s="416"/>
      <c r="L237" s="416"/>
      <c r="M237" s="416"/>
      <c r="N237" s="419"/>
      <c r="O237" s="322"/>
      <c r="P237" s="333" t="s">
        <v>45</v>
      </c>
      <c r="Q237" s="320"/>
      <c r="R237" s="333" t="s">
        <v>46</v>
      </c>
      <c r="S237" s="141"/>
      <c r="T237" s="445" t="s">
        <v>21</v>
      </c>
      <c r="U237" s="446"/>
      <c r="V237" s="447"/>
      <c r="W237" s="448"/>
      <c r="X237" s="448"/>
      <c r="Y237" s="449"/>
      <c r="Z237" s="447"/>
      <c r="AA237" s="448"/>
      <c r="AB237" s="448"/>
      <c r="AC237" s="448"/>
      <c r="AD237" s="450">
        <v>0</v>
      </c>
      <c r="AE237" s="451"/>
      <c r="AF237" s="451"/>
      <c r="AG237" s="537"/>
      <c r="AH237" s="400">
        <f>IF(V236="賃金で算定",0,V237+Z237-AD237)</f>
        <v>0</v>
      </c>
      <c r="AI237" s="400"/>
      <c r="AJ237" s="400"/>
      <c r="AK237" s="401"/>
      <c r="AL237" s="405">
        <f>IF(V236="賃金で算定","賃金で算定",IF(OR(V237=0,$F242="",AV236=""),0,IF(AW236="昔",VLOOKUP($F242,労務比率,AX236,FALSE),IF(AW236="上",VLOOKUP($F242,労務比率,AX236,FALSE),IF(AW236="中",VLOOKUP($F242,労務比率,AX236,FALSE),VLOOKUP($F242,労務比率,AX236,FALSE))))))</f>
        <v>0</v>
      </c>
      <c r="AM237" s="406"/>
      <c r="AN237" s="402">
        <f>IF(V236="賃金で算定",0,INT(AH237*AL237/100))</f>
        <v>0</v>
      </c>
      <c r="AO237" s="403"/>
      <c r="AP237" s="403"/>
      <c r="AQ237" s="403"/>
      <c r="AR237" s="403"/>
      <c r="AS237" s="38"/>
      <c r="AT237" s="56"/>
      <c r="AU237" s="56"/>
      <c r="AV237" s="53"/>
      <c r="AW237" s="55"/>
      <c r="AX237" s="224"/>
      <c r="AY237" s="291">
        <f t="shared" ref="AY237" si="122">AH237</f>
        <v>0</v>
      </c>
      <c r="AZ237" s="289">
        <f>IF(AV236&lt;=設定シート!C$85,AH237,IF(AND(AV236&gt;=設定シート!E$85,AV236&lt;=設定シート!G$85),AH237*105/108,AH237))</f>
        <v>0</v>
      </c>
      <c r="BA237" s="286"/>
      <c r="BB237" s="289">
        <f t="shared" ref="BB237" si="123">IF($AL237="賃金で算定",0,INT(AY237*$AL237/100))</f>
        <v>0</v>
      </c>
      <c r="BC237" s="289">
        <f>IF(AY237=AZ237,BB237,AZ237*$AL237/100)</f>
        <v>0</v>
      </c>
      <c r="BD237" s="178"/>
      <c r="BE237" s="178"/>
      <c r="BL237" s="178">
        <f>IF(AY237=AZ237,0,1)</f>
        <v>0</v>
      </c>
      <c r="BM237" s="178" t="str">
        <f>IF(BL237=1,AL237,"")</f>
        <v/>
      </c>
    </row>
    <row r="238" spans="2:65" s="33" customFormat="1" ht="18" customHeight="1" x14ac:dyDescent="0.15">
      <c r="B238" s="412"/>
      <c r="C238" s="413"/>
      <c r="D238" s="413"/>
      <c r="E238" s="413"/>
      <c r="F238" s="413"/>
      <c r="G238" s="413"/>
      <c r="H238" s="413"/>
      <c r="I238" s="414"/>
      <c r="J238" s="412"/>
      <c r="K238" s="413"/>
      <c r="L238" s="413"/>
      <c r="M238" s="413"/>
      <c r="N238" s="418"/>
      <c r="O238" s="321"/>
      <c r="P238" s="332" t="s">
        <v>45</v>
      </c>
      <c r="Q238" s="319"/>
      <c r="R238" s="332" t="s">
        <v>46</v>
      </c>
      <c r="S238" s="138"/>
      <c r="T238" s="420" t="s">
        <v>47</v>
      </c>
      <c r="U238" s="421"/>
      <c r="V238" s="422"/>
      <c r="W238" s="423"/>
      <c r="X238" s="423"/>
      <c r="Y238" s="75"/>
      <c r="Z238" s="40"/>
      <c r="AA238" s="41"/>
      <c r="AB238" s="41"/>
      <c r="AC238" s="42"/>
      <c r="AD238" s="40"/>
      <c r="AE238" s="41"/>
      <c r="AF238" s="41"/>
      <c r="AG238" s="47"/>
      <c r="AH238" s="407">
        <f>IF(V238="賃金で算定",V239+Z239-AD239,0)</f>
        <v>0</v>
      </c>
      <c r="AI238" s="408"/>
      <c r="AJ238" s="408"/>
      <c r="AK238" s="409"/>
      <c r="AL238" s="66"/>
      <c r="AM238" s="67"/>
      <c r="AN238" s="410"/>
      <c r="AO238" s="411"/>
      <c r="AP238" s="411"/>
      <c r="AQ238" s="411"/>
      <c r="AR238" s="411"/>
      <c r="AS238" s="39"/>
      <c r="AT238" s="56"/>
      <c r="AU238" s="56"/>
      <c r="AV238" s="53" t="str">
        <f>IF(OR(O238="",Q238=""),"", IF(O238&lt;20,DATE(O238+118,Q238,IF(S238="",1,S238)),DATE(O238+88,Q238,IF(S238="",1,S238))))</f>
        <v/>
      </c>
      <c r="AW238" s="55" t="str">
        <f>IF(AV238&lt;=設定シート!C$15,"昔",IF(AV238&lt;=設定シート!E$15,"上",IF(AV238&lt;=設定シート!G$15,"中","下")))</f>
        <v>下</v>
      </c>
      <c r="AX238" s="224">
        <f>IF(AV238&lt;=設定シート!$E$36,5,IF(AV238&lt;=設定シート!$I$36,7,IF(AV238&lt;=設定シート!$M$36,9,11)))</f>
        <v>11</v>
      </c>
      <c r="AY238" s="290"/>
      <c r="AZ238" s="288"/>
      <c r="BA238" s="292">
        <f t="shared" ref="BA238" si="124">AN238</f>
        <v>0</v>
      </c>
      <c r="BB238" s="288"/>
      <c r="BC238" s="288"/>
      <c r="BD238" s="178"/>
      <c r="BE238" s="178"/>
      <c r="BL238" s="1"/>
      <c r="BM238" s="1"/>
    </row>
    <row r="239" spans="2:65" s="33" customFormat="1" ht="18" customHeight="1" x14ac:dyDescent="0.15">
      <c r="B239" s="415"/>
      <c r="C239" s="416"/>
      <c r="D239" s="416"/>
      <c r="E239" s="416"/>
      <c r="F239" s="416"/>
      <c r="G239" s="416"/>
      <c r="H239" s="416"/>
      <c r="I239" s="417"/>
      <c r="J239" s="415"/>
      <c r="K239" s="416"/>
      <c r="L239" s="416"/>
      <c r="M239" s="416"/>
      <c r="N239" s="419"/>
      <c r="O239" s="322"/>
      <c r="P239" s="333" t="s">
        <v>45</v>
      </c>
      <c r="Q239" s="320"/>
      <c r="R239" s="333" t="s">
        <v>46</v>
      </c>
      <c r="S239" s="141"/>
      <c r="T239" s="445" t="s">
        <v>48</v>
      </c>
      <c r="U239" s="446"/>
      <c r="V239" s="447"/>
      <c r="W239" s="448"/>
      <c r="X239" s="448"/>
      <c r="Y239" s="449"/>
      <c r="Z239" s="447"/>
      <c r="AA239" s="448"/>
      <c r="AB239" s="448"/>
      <c r="AC239" s="448"/>
      <c r="AD239" s="450">
        <v>0</v>
      </c>
      <c r="AE239" s="451"/>
      <c r="AF239" s="451"/>
      <c r="AG239" s="537"/>
      <c r="AH239" s="400">
        <f>IF(V238="賃金で算定",0,V239+Z239-AD239)</f>
        <v>0</v>
      </c>
      <c r="AI239" s="400"/>
      <c r="AJ239" s="400"/>
      <c r="AK239" s="401"/>
      <c r="AL239" s="405">
        <f>IF(V238="賃金で算定","賃金で算定",IF(OR(V239=0,$F242="",AV238=""),0,IF(AW238="昔",VLOOKUP($F242,労務比率,AX238,FALSE),IF(AW238="上",VLOOKUP($F242,労務比率,AX238,FALSE),IF(AW238="中",VLOOKUP($F242,労務比率,AX238,FALSE),VLOOKUP($F242,労務比率,AX238,FALSE))))))</f>
        <v>0</v>
      </c>
      <c r="AM239" s="406"/>
      <c r="AN239" s="402">
        <f>IF(V238="賃金で算定",0,INT(AH239*AL239/100))</f>
        <v>0</v>
      </c>
      <c r="AO239" s="403"/>
      <c r="AP239" s="403"/>
      <c r="AQ239" s="403"/>
      <c r="AR239" s="403"/>
      <c r="AS239" s="38"/>
      <c r="AT239" s="56"/>
      <c r="AU239" s="56"/>
      <c r="AV239" s="53"/>
      <c r="AW239" s="55"/>
      <c r="AX239" s="224"/>
      <c r="AY239" s="291">
        <f t="shared" ref="AY239" si="125">AH239</f>
        <v>0</v>
      </c>
      <c r="AZ239" s="289">
        <f>IF(AV238&lt;=設定シート!C$85,AH239,IF(AND(AV238&gt;=設定シート!E$85,AV238&lt;=設定シート!G$85),AH239*105/108,AH239))</f>
        <v>0</v>
      </c>
      <c r="BA239" s="286"/>
      <c r="BB239" s="289">
        <f t="shared" ref="BB239" si="126">IF($AL239="賃金で算定",0,INT(AY239*$AL239/100))</f>
        <v>0</v>
      </c>
      <c r="BC239" s="289">
        <f>IF(AY239=AZ239,BB239,AZ239*$AL239/100)</f>
        <v>0</v>
      </c>
      <c r="BD239" s="178"/>
      <c r="BE239" s="178"/>
      <c r="BL239" s="178">
        <f>IF(AY239=AZ239,0,1)</f>
        <v>0</v>
      </c>
      <c r="BM239" s="178" t="str">
        <f>IF(BL239=1,AL239,"")</f>
        <v/>
      </c>
    </row>
    <row r="240" spans="2:65" s="33" customFormat="1" ht="18" customHeight="1" x14ac:dyDescent="0.15">
      <c r="B240" s="412"/>
      <c r="C240" s="413"/>
      <c r="D240" s="413"/>
      <c r="E240" s="413"/>
      <c r="F240" s="413"/>
      <c r="G240" s="413"/>
      <c r="H240" s="413"/>
      <c r="I240" s="414"/>
      <c r="J240" s="412"/>
      <c r="K240" s="413"/>
      <c r="L240" s="413"/>
      <c r="M240" s="413"/>
      <c r="N240" s="418"/>
      <c r="O240" s="321"/>
      <c r="P240" s="332" t="s">
        <v>45</v>
      </c>
      <c r="Q240" s="319"/>
      <c r="R240" s="332" t="s">
        <v>46</v>
      </c>
      <c r="S240" s="138"/>
      <c r="T240" s="420" t="s">
        <v>47</v>
      </c>
      <c r="U240" s="421"/>
      <c r="V240" s="422"/>
      <c r="W240" s="423"/>
      <c r="X240" s="423"/>
      <c r="Y240" s="75"/>
      <c r="Z240" s="40"/>
      <c r="AA240" s="41"/>
      <c r="AB240" s="41"/>
      <c r="AC240" s="42"/>
      <c r="AD240" s="40"/>
      <c r="AE240" s="41"/>
      <c r="AF240" s="41"/>
      <c r="AG240" s="47"/>
      <c r="AH240" s="407">
        <f>IF(V240="賃金で算定",V241+Z241-AD241,0)</f>
        <v>0</v>
      </c>
      <c r="AI240" s="408"/>
      <c r="AJ240" s="408"/>
      <c r="AK240" s="409"/>
      <c r="AL240" s="66"/>
      <c r="AM240" s="67"/>
      <c r="AN240" s="410"/>
      <c r="AO240" s="411"/>
      <c r="AP240" s="411"/>
      <c r="AQ240" s="411"/>
      <c r="AR240" s="411"/>
      <c r="AS240" s="39"/>
      <c r="AT240" s="56"/>
      <c r="AU240" s="56"/>
      <c r="AV240" s="53" t="str">
        <f>IF(OR(O240="",Q240=""),"", IF(O240&lt;20,DATE(O240+118,Q240,IF(S240="",1,S240)),DATE(O240+88,Q240,IF(S240="",1,S240))))</f>
        <v/>
      </c>
      <c r="AW240" s="55" t="str">
        <f>IF(AV240&lt;=設定シート!C$15,"昔",IF(AV240&lt;=設定シート!E$15,"上",IF(AV240&lt;=設定シート!G$15,"中","下")))</f>
        <v>下</v>
      </c>
      <c r="AX240" s="224">
        <f>IF(AV240&lt;=設定シート!$E$36,5,IF(AV240&lt;=設定シート!$I$36,7,IF(AV240&lt;=設定シート!$M$36,9,11)))</f>
        <v>11</v>
      </c>
      <c r="AY240" s="290"/>
      <c r="AZ240" s="288"/>
      <c r="BA240" s="292">
        <f t="shared" ref="BA240" si="127">AN240</f>
        <v>0</v>
      </c>
      <c r="BB240" s="288"/>
      <c r="BC240" s="288"/>
      <c r="BD240" s="178"/>
      <c r="BE240" s="178"/>
      <c r="BL240" s="1"/>
      <c r="BM240" s="1"/>
    </row>
    <row r="241" spans="2:65" s="33" customFormat="1" ht="18" customHeight="1" x14ac:dyDescent="0.15">
      <c r="B241" s="415"/>
      <c r="C241" s="416"/>
      <c r="D241" s="416"/>
      <c r="E241" s="416"/>
      <c r="F241" s="416"/>
      <c r="G241" s="416"/>
      <c r="H241" s="416"/>
      <c r="I241" s="417"/>
      <c r="J241" s="415"/>
      <c r="K241" s="416"/>
      <c r="L241" s="416"/>
      <c r="M241" s="416"/>
      <c r="N241" s="419"/>
      <c r="O241" s="322"/>
      <c r="P241" s="333" t="s">
        <v>45</v>
      </c>
      <c r="Q241" s="320"/>
      <c r="R241" s="333" t="s">
        <v>46</v>
      </c>
      <c r="S241" s="141"/>
      <c r="T241" s="445" t="s">
        <v>48</v>
      </c>
      <c r="U241" s="446"/>
      <c r="V241" s="447"/>
      <c r="W241" s="448"/>
      <c r="X241" s="448"/>
      <c r="Y241" s="449"/>
      <c r="Z241" s="447"/>
      <c r="AA241" s="448"/>
      <c r="AB241" s="448"/>
      <c r="AC241" s="448"/>
      <c r="AD241" s="450">
        <v>0</v>
      </c>
      <c r="AE241" s="451"/>
      <c r="AF241" s="451"/>
      <c r="AG241" s="537"/>
      <c r="AH241" s="402">
        <f>IF(V240="賃金で算定",0,V241+Z241-AD241)</f>
        <v>0</v>
      </c>
      <c r="AI241" s="403"/>
      <c r="AJ241" s="403"/>
      <c r="AK241" s="404"/>
      <c r="AL241" s="405">
        <f>IF(V240="賃金で算定","賃金で算定",IF(OR(V241=0,$F242="",AV240=""),0,IF(AW240="昔",VLOOKUP($F242,労務比率,AX240,FALSE),IF(AW240="上",VLOOKUP($F242,労務比率,AX240,FALSE),IF(AW240="中",VLOOKUP($F242,労務比率,AX240,FALSE),VLOOKUP($F242,労務比率,AX240,FALSE))))))</f>
        <v>0</v>
      </c>
      <c r="AM241" s="406"/>
      <c r="AN241" s="402">
        <f>IF(V240="賃金で算定",0,INT(AH241*AL241/100))</f>
        <v>0</v>
      </c>
      <c r="AO241" s="403"/>
      <c r="AP241" s="403"/>
      <c r="AQ241" s="403"/>
      <c r="AR241" s="403"/>
      <c r="AS241" s="38"/>
      <c r="AT241" s="56"/>
      <c r="AU241" s="56"/>
      <c r="AV241" s="53"/>
      <c r="AW241" s="55"/>
      <c r="AX241" s="224"/>
      <c r="AY241" s="291">
        <f t="shared" ref="AY241" si="128">AH241</f>
        <v>0</v>
      </c>
      <c r="AZ241" s="289">
        <f>IF(AV240&lt;=設定シート!C$85,AH241,IF(AND(AV240&gt;=設定シート!E$85,AV240&lt;=設定シート!G$85),AH241*105/108,AH241))</f>
        <v>0</v>
      </c>
      <c r="BA241" s="286"/>
      <c r="BB241" s="289">
        <f t="shared" ref="BB241" si="129">IF($AL241="賃金で算定",0,INT(AY241*$AL241/100))</f>
        <v>0</v>
      </c>
      <c r="BC241" s="289">
        <f>IF(AY241=AZ241,BB241,AZ241*$AL241/100)</f>
        <v>0</v>
      </c>
      <c r="BD241" s="178"/>
      <c r="BE241" s="178"/>
      <c r="BL241" s="178">
        <f>IF(AY241=AZ241,0,1)</f>
        <v>0</v>
      </c>
      <c r="BM241" s="178" t="str">
        <f>IF(BL241=1,AL241,"")</f>
        <v/>
      </c>
    </row>
    <row r="242" spans="2:65" s="33" customFormat="1" ht="18" customHeight="1" x14ac:dyDescent="0.15">
      <c r="B242" s="424" t="s">
        <v>82</v>
      </c>
      <c r="C242" s="425"/>
      <c r="D242" s="425"/>
      <c r="E242" s="426"/>
      <c r="F242" s="433"/>
      <c r="G242" s="434"/>
      <c r="H242" s="434"/>
      <c r="I242" s="434"/>
      <c r="J242" s="434"/>
      <c r="K242" s="434"/>
      <c r="L242" s="434"/>
      <c r="M242" s="434"/>
      <c r="N242" s="435"/>
      <c r="O242" s="424" t="s">
        <v>49</v>
      </c>
      <c r="P242" s="425"/>
      <c r="Q242" s="425"/>
      <c r="R242" s="425"/>
      <c r="S242" s="425"/>
      <c r="T242" s="425"/>
      <c r="U242" s="426"/>
      <c r="V242" s="442">
        <f>AH242</f>
        <v>0</v>
      </c>
      <c r="W242" s="443"/>
      <c r="X242" s="443"/>
      <c r="Y242" s="444"/>
      <c r="Z242" s="260"/>
      <c r="AA242" s="261"/>
      <c r="AB242" s="261"/>
      <c r="AC242" s="42"/>
      <c r="AD242" s="260"/>
      <c r="AE242" s="261"/>
      <c r="AF242" s="261"/>
      <c r="AG242" s="42"/>
      <c r="AH242" s="407">
        <f>AH224+AH226+AH228+AH230+AH232+AH234+AH236+AH238+AH240</f>
        <v>0</v>
      </c>
      <c r="AI242" s="408"/>
      <c r="AJ242" s="408"/>
      <c r="AK242" s="409"/>
      <c r="AL242" s="68"/>
      <c r="AM242" s="69"/>
      <c r="AN242" s="407">
        <f>AN224+AN226+AN228+AN230+AN232+AN234+AN236+AN238+AN240</f>
        <v>0</v>
      </c>
      <c r="AO242" s="408"/>
      <c r="AP242" s="408"/>
      <c r="AQ242" s="408"/>
      <c r="AR242" s="408"/>
      <c r="AS242" s="262"/>
      <c r="AT242" s="56"/>
      <c r="AU242" s="56"/>
      <c r="AW242" s="55"/>
      <c r="AX242" s="224"/>
      <c r="AY242" s="290"/>
      <c r="AZ242" s="293"/>
      <c r="BA242" s="300">
        <f>BA224+BA226+BA228+BA230+BA232+BA234+BA236+BA238+BA240</f>
        <v>0</v>
      </c>
      <c r="BB242" s="301">
        <f>BB225+BB227+BB229+BB231+BB233+BB235+BB237+BB239+BB241</f>
        <v>0</v>
      </c>
      <c r="BC242" s="301">
        <f>SUMIF(BL225:BL241,0,BC225:BC241)+ROUNDDOWN(ROUNDDOWN(BL242*105/108,0)*BM242/100,0)</f>
        <v>0</v>
      </c>
      <c r="BD242" s="178"/>
      <c r="BE242" s="178"/>
      <c r="BL242" s="178">
        <f>SUMIF(BL225:BL241,1,AH225:AK241)</f>
        <v>0</v>
      </c>
      <c r="BM242" s="178">
        <f>IF(COUNT(BM225:BM241)=0,0,SUM(BM225:BM241)/COUNT(BM225:BM241))</f>
        <v>0</v>
      </c>
    </row>
    <row r="243" spans="2:65" s="33" customFormat="1" ht="18" customHeight="1" x14ac:dyDescent="0.15">
      <c r="B243" s="427"/>
      <c r="C243" s="428"/>
      <c r="D243" s="428"/>
      <c r="E243" s="429"/>
      <c r="F243" s="436"/>
      <c r="G243" s="437"/>
      <c r="H243" s="437"/>
      <c r="I243" s="437"/>
      <c r="J243" s="437"/>
      <c r="K243" s="437"/>
      <c r="L243" s="437"/>
      <c r="M243" s="437"/>
      <c r="N243" s="438"/>
      <c r="O243" s="427"/>
      <c r="P243" s="428"/>
      <c r="Q243" s="428"/>
      <c r="R243" s="428"/>
      <c r="S243" s="428"/>
      <c r="T243" s="428"/>
      <c r="U243" s="429"/>
      <c r="V243" s="399">
        <f>V225+V227+V229+V231+V233+V235+V237+V239+V241-V242</f>
        <v>0</v>
      </c>
      <c r="W243" s="400"/>
      <c r="X243" s="400"/>
      <c r="Y243" s="401"/>
      <c r="Z243" s="399">
        <f>Z225+Z227+Z229+Z231+Z233+Z235+Z237+Z239+Z241</f>
        <v>0</v>
      </c>
      <c r="AA243" s="400"/>
      <c r="AB243" s="400"/>
      <c r="AC243" s="400"/>
      <c r="AD243" s="399">
        <f>AD225+AD227+AD229+AD231+AD233+AD235+AD237+AD239+AD241</f>
        <v>0</v>
      </c>
      <c r="AE243" s="400"/>
      <c r="AF243" s="400"/>
      <c r="AG243" s="400"/>
      <c r="AH243" s="399">
        <f>AY243</f>
        <v>0</v>
      </c>
      <c r="AI243" s="400"/>
      <c r="AJ243" s="400"/>
      <c r="AK243" s="400"/>
      <c r="AL243" s="267"/>
      <c r="AM243" s="268"/>
      <c r="AN243" s="399">
        <f>BB243</f>
        <v>0</v>
      </c>
      <c r="AO243" s="400"/>
      <c r="AP243" s="400"/>
      <c r="AQ243" s="400"/>
      <c r="AR243" s="400"/>
      <c r="AS243" s="264"/>
      <c r="AT243" s="56"/>
      <c r="AU243" s="56"/>
      <c r="AW243" s="55"/>
      <c r="AX243" s="224"/>
      <c r="AY243" s="296">
        <f>AY225+AY227+AY229+AY231+AY233+AY235+AY237+AY239+AY241</f>
        <v>0</v>
      </c>
      <c r="AZ243" s="298"/>
      <c r="BA243" s="298"/>
      <c r="BB243" s="294">
        <f>BB242</f>
        <v>0</v>
      </c>
      <c r="BC243" s="302"/>
      <c r="BD243" s="178"/>
      <c r="BE243" s="178"/>
    </row>
    <row r="244" spans="2:65" s="33" customFormat="1" ht="18" customHeight="1" x14ac:dyDescent="0.15">
      <c r="B244" s="430"/>
      <c r="C244" s="431"/>
      <c r="D244" s="431"/>
      <c r="E244" s="432"/>
      <c r="F244" s="439"/>
      <c r="G244" s="440"/>
      <c r="H244" s="440"/>
      <c r="I244" s="440"/>
      <c r="J244" s="440"/>
      <c r="K244" s="440"/>
      <c r="L244" s="440"/>
      <c r="M244" s="440"/>
      <c r="N244" s="441"/>
      <c r="O244" s="430"/>
      <c r="P244" s="431"/>
      <c r="Q244" s="431"/>
      <c r="R244" s="431"/>
      <c r="S244" s="431"/>
      <c r="T244" s="431"/>
      <c r="U244" s="432"/>
      <c r="V244" s="402"/>
      <c r="W244" s="403"/>
      <c r="X244" s="403"/>
      <c r="Y244" s="404"/>
      <c r="Z244" s="402"/>
      <c r="AA244" s="403"/>
      <c r="AB244" s="403"/>
      <c r="AC244" s="403"/>
      <c r="AD244" s="402"/>
      <c r="AE244" s="403"/>
      <c r="AF244" s="403"/>
      <c r="AG244" s="403"/>
      <c r="AH244" s="402">
        <f>AZ244</f>
        <v>0</v>
      </c>
      <c r="AI244" s="403"/>
      <c r="AJ244" s="403"/>
      <c r="AK244" s="404"/>
      <c r="AL244" s="265"/>
      <c r="AM244" s="266"/>
      <c r="AN244" s="402">
        <f>BC244</f>
        <v>0</v>
      </c>
      <c r="AO244" s="403"/>
      <c r="AP244" s="403"/>
      <c r="AQ244" s="403"/>
      <c r="AR244" s="403"/>
      <c r="AS244" s="263"/>
      <c r="AT244" s="56"/>
      <c r="AU244" s="143"/>
      <c r="AW244" s="55"/>
      <c r="AX244" s="224"/>
      <c r="AY244" s="297"/>
      <c r="AZ244" s="299">
        <f>IF(AZ225+AZ227+AZ229+AZ231+AZ233+AZ235+AZ237+AZ239+AZ241=AY243,0,ROUNDDOWN(AZ225+AZ227+AZ229+AZ231+AZ233+AZ235+AZ237+AZ239+AZ241,0))</f>
        <v>0</v>
      </c>
      <c r="BA244" s="295"/>
      <c r="BB244" s="295"/>
      <c r="BC244" s="299">
        <f>IF(BC242=BB243,0,BC242)</f>
        <v>0</v>
      </c>
      <c r="BD244" s="178"/>
      <c r="BE244" s="178"/>
    </row>
    <row r="245" spans="2:65" s="33" customFormat="1" ht="18" customHeight="1" x14ac:dyDescent="0.15">
      <c r="AD245" s="1" t="str">
        <f>IF(AND($F242="",$V242+$V243&gt;0),"事業の種類を選択してください。","")</f>
        <v/>
      </c>
      <c r="AE245" s="1"/>
      <c r="AF245" s="1"/>
      <c r="AG245" s="1"/>
      <c r="AH245" s="1"/>
      <c r="AI245" s="1"/>
      <c r="AJ245" s="1"/>
      <c r="AK245" s="1"/>
      <c r="AL245" s="1"/>
      <c r="AM245" s="1"/>
      <c r="AN245" s="398">
        <f>IF(AN242=0,0,AN242+IF(AN244=0,AN243,AN244))</f>
        <v>0</v>
      </c>
      <c r="AO245" s="398"/>
      <c r="AP245" s="398"/>
      <c r="AQ245" s="398"/>
      <c r="AR245" s="398"/>
      <c r="AS245" s="56"/>
      <c r="AT245" s="56"/>
      <c r="AU245" s="56"/>
      <c r="AW245" s="55"/>
      <c r="AX245" s="224"/>
      <c r="AY245" s="224"/>
      <c r="AZ245" s="224"/>
      <c r="BA245" s="224"/>
      <c r="BB245" s="224"/>
      <c r="BC245" s="224"/>
      <c r="BD245" s="178"/>
      <c r="BE245" s="178"/>
    </row>
    <row r="246" spans="2:65" s="33" customFormat="1" ht="31.5" customHeight="1" x14ac:dyDescent="0.15">
      <c r="AN246" s="77"/>
      <c r="AO246" s="77"/>
      <c r="AP246" s="77"/>
      <c r="AQ246" s="77"/>
      <c r="AR246" s="77"/>
      <c r="AS246" s="56"/>
      <c r="AT246" s="56"/>
      <c r="AU246" s="56"/>
      <c r="AW246" s="55"/>
      <c r="AX246" s="224"/>
      <c r="AY246" s="224"/>
      <c r="AZ246" s="224"/>
      <c r="BA246" s="224"/>
      <c r="BB246" s="224"/>
      <c r="BC246" s="224"/>
      <c r="BD246" s="178"/>
      <c r="BE246" s="178"/>
    </row>
    <row r="247" spans="2:65" s="33" customFormat="1" ht="7.5" customHeight="1" x14ac:dyDescent="0.15">
      <c r="X247" s="35"/>
      <c r="Y247" s="35"/>
      <c r="Z247" s="56"/>
      <c r="AA247" s="56"/>
      <c r="AB247" s="56"/>
      <c r="AC247" s="56"/>
      <c r="AD247" s="56"/>
      <c r="AE247" s="56"/>
      <c r="AF247" s="56"/>
      <c r="AG247" s="56"/>
      <c r="AH247" s="56"/>
      <c r="AI247" s="56"/>
      <c r="AJ247" s="56"/>
      <c r="AK247" s="56"/>
      <c r="AL247" s="56"/>
      <c r="AM247" s="56"/>
      <c r="AN247" s="56"/>
      <c r="AO247" s="56"/>
      <c r="AP247" s="56"/>
      <c r="AQ247" s="56"/>
      <c r="AR247" s="56"/>
      <c r="AS247" s="56"/>
      <c r="AT247" s="1"/>
      <c r="AU247" s="1"/>
      <c r="AW247" s="55"/>
      <c r="AX247" s="224"/>
      <c r="AY247" s="224"/>
      <c r="AZ247" s="224"/>
      <c r="BA247" s="224"/>
      <c r="BB247" s="224"/>
      <c r="BC247" s="224"/>
      <c r="BD247" s="178"/>
      <c r="BE247" s="178"/>
    </row>
    <row r="248" spans="2:65" s="33" customFormat="1" ht="10.5" customHeight="1" x14ac:dyDescent="0.15">
      <c r="X248" s="35"/>
      <c r="Y248" s="35"/>
      <c r="Z248" s="56"/>
      <c r="AA248" s="56"/>
      <c r="AB248" s="56"/>
      <c r="AC248" s="56"/>
      <c r="AD248" s="56"/>
      <c r="AE248" s="56"/>
      <c r="AF248" s="56"/>
      <c r="AG248" s="56"/>
      <c r="AH248" s="56"/>
      <c r="AI248" s="56"/>
      <c r="AJ248" s="56"/>
      <c r="AK248" s="56"/>
      <c r="AL248" s="56"/>
      <c r="AM248" s="56"/>
      <c r="AN248" s="56"/>
      <c r="AO248" s="56"/>
      <c r="AP248" s="56"/>
      <c r="AQ248" s="56"/>
      <c r="AR248" s="56"/>
      <c r="AS248" s="56"/>
      <c r="AT248" s="1"/>
      <c r="AU248" s="1"/>
      <c r="AW248" s="55"/>
      <c r="AX248" s="224"/>
      <c r="AY248" s="224"/>
      <c r="AZ248" s="224"/>
      <c r="BA248" s="224"/>
      <c r="BB248" s="224"/>
      <c r="BC248" s="224"/>
      <c r="BD248" s="178"/>
      <c r="BE248" s="178"/>
    </row>
    <row r="249" spans="2:65" s="33" customFormat="1" ht="5.25" customHeight="1" x14ac:dyDescent="0.15">
      <c r="X249" s="35"/>
      <c r="Y249" s="35"/>
      <c r="Z249" s="56"/>
      <c r="AA249" s="56"/>
      <c r="AB249" s="56"/>
      <c r="AC249" s="56"/>
      <c r="AD249" s="56"/>
      <c r="AE249" s="56"/>
      <c r="AF249" s="56"/>
      <c r="AG249" s="56"/>
      <c r="AH249" s="56"/>
      <c r="AI249" s="56"/>
      <c r="AJ249" s="56"/>
      <c r="AK249" s="56"/>
      <c r="AL249" s="56"/>
      <c r="AM249" s="56"/>
      <c r="AN249" s="56"/>
      <c r="AO249" s="56"/>
      <c r="AP249" s="56"/>
      <c r="AQ249" s="56"/>
      <c r="AR249" s="56"/>
      <c r="AS249" s="56"/>
      <c r="AT249" s="1"/>
      <c r="AU249" s="1"/>
      <c r="AW249" s="55"/>
      <c r="AX249" s="224"/>
      <c r="AY249" s="224"/>
      <c r="AZ249" s="224"/>
      <c r="BA249" s="224"/>
      <c r="BB249" s="224"/>
      <c r="BC249" s="224"/>
      <c r="BD249" s="178"/>
      <c r="BE249" s="178"/>
    </row>
    <row r="250" spans="2:65" s="33" customFormat="1" ht="5.25" customHeight="1" x14ac:dyDescent="0.15">
      <c r="X250" s="35"/>
      <c r="Y250" s="35"/>
      <c r="Z250" s="56"/>
      <c r="AA250" s="56"/>
      <c r="AB250" s="56"/>
      <c r="AC250" s="56"/>
      <c r="AD250" s="56"/>
      <c r="AE250" s="56"/>
      <c r="AF250" s="56"/>
      <c r="AG250" s="56"/>
      <c r="AH250" s="56"/>
      <c r="AI250" s="56"/>
      <c r="AJ250" s="56"/>
      <c r="AK250" s="56"/>
      <c r="AL250" s="56"/>
      <c r="AM250" s="56"/>
      <c r="AN250" s="56"/>
      <c r="AO250" s="56"/>
      <c r="AP250" s="56"/>
      <c r="AQ250" s="56"/>
      <c r="AR250" s="56"/>
      <c r="AS250" s="56"/>
      <c r="AT250" s="1"/>
      <c r="AU250" s="1"/>
      <c r="AW250" s="55"/>
      <c r="AX250" s="224"/>
      <c r="AY250" s="224"/>
      <c r="AZ250" s="224"/>
      <c r="BA250" s="224"/>
      <c r="BB250" s="224"/>
      <c r="BC250" s="224"/>
      <c r="BD250" s="178"/>
      <c r="BE250" s="178"/>
    </row>
    <row r="251" spans="2:65" s="33" customFormat="1" ht="5.25" customHeight="1" x14ac:dyDescent="0.15">
      <c r="X251" s="35"/>
      <c r="Y251" s="35"/>
      <c r="Z251" s="56"/>
      <c r="AA251" s="56"/>
      <c r="AB251" s="56"/>
      <c r="AC251" s="56"/>
      <c r="AD251" s="56"/>
      <c r="AE251" s="56"/>
      <c r="AF251" s="56"/>
      <c r="AG251" s="56"/>
      <c r="AH251" s="56"/>
      <c r="AI251" s="56"/>
      <c r="AJ251" s="56"/>
      <c r="AK251" s="56"/>
      <c r="AL251" s="56"/>
      <c r="AM251" s="56"/>
      <c r="AN251" s="56"/>
      <c r="AO251" s="56"/>
      <c r="AP251" s="56"/>
      <c r="AQ251" s="56"/>
      <c r="AR251" s="56"/>
      <c r="AS251" s="56"/>
      <c r="AT251" s="1"/>
      <c r="AU251" s="1"/>
      <c r="AW251" s="55"/>
      <c r="AX251" s="224"/>
      <c r="AY251" s="224"/>
      <c r="AZ251" s="224"/>
      <c r="BA251" s="224"/>
      <c r="BB251" s="224"/>
      <c r="BC251" s="224"/>
      <c r="BD251" s="178"/>
      <c r="BE251" s="178"/>
    </row>
    <row r="252" spans="2:65" s="33" customFormat="1" ht="5.25" customHeight="1" x14ac:dyDescent="0.15">
      <c r="X252" s="35"/>
      <c r="Y252" s="35"/>
      <c r="Z252" s="56"/>
      <c r="AA252" s="56"/>
      <c r="AB252" s="56"/>
      <c r="AC252" s="56"/>
      <c r="AD252" s="56"/>
      <c r="AE252" s="56"/>
      <c r="AF252" s="56"/>
      <c r="AG252" s="56"/>
      <c r="AH252" s="56"/>
      <c r="AI252" s="56"/>
      <c r="AJ252" s="56"/>
      <c r="AK252" s="56"/>
      <c r="AL252" s="56"/>
      <c r="AM252" s="56"/>
      <c r="AN252" s="56"/>
      <c r="AO252" s="56"/>
      <c r="AP252" s="56"/>
      <c r="AQ252" s="56"/>
      <c r="AR252" s="56"/>
      <c r="AS252" s="56"/>
      <c r="AT252" s="1"/>
      <c r="AU252" s="1"/>
      <c r="AW252" s="55"/>
      <c r="AX252" s="224"/>
      <c r="AY252" s="224"/>
      <c r="AZ252" s="224"/>
      <c r="BA252" s="224"/>
      <c r="BB252" s="224"/>
      <c r="BC252" s="224"/>
      <c r="BD252" s="178"/>
      <c r="BE252" s="178"/>
    </row>
    <row r="253" spans="2:65" s="33" customFormat="1" ht="17.25" customHeight="1" x14ac:dyDescent="0.15">
      <c r="B253" s="57" t="s">
        <v>50</v>
      </c>
      <c r="L253" s="56"/>
      <c r="M253" s="56"/>
      <c r="N253" s="56"/>
      <c r="O253" s="56"/>
      <c r="P253" s="56"/>
      <c r="Q253" s="56"/>
      <c r="R253" s="56"/>
      <c r="S253" s="58"/>
      <c r="T253" s="58"/>
      <c r="U253" s="58"/>
      <c r="V253" s="58"/>
      <c r="W253" s="58"/>
      <c r="X253" s="56"/>
      <c r="Y253" s="56"/>
      <c r="Z253" s="56"/>
      <c r="AA253" s="56"/>
      <c r="AB253" s="56"/>
      <c r="AC253" s="56"/>
      <c r="AL253" s="59"/>
      <c r="AM253" s="1"/>
      <c r="AN253" s="1"/>
      <c r="AO253" s="1"/>
      <c r="AP253" s="1"/>
      <c r="AW253" s="55"/>
      <c r="AX253" s="224"/>
      <c r="AY253" s="224"/>
      <c r="AZ253" s="224"/>
      <c r="BA253" s="224"/>
      <c r="BB253" s="224"/>
      <c r="BC253" s="224"/>
      <c r="BD253" s="178"/>
      <c r="BE253" s="178"/>
    </row>
    <row r="254" spans="2:65" s="33" customFormat="1" ht="12.75" customHeight="1" x14ac:dyDescent="0.15">
      <c r="L254" s="56"/>
      <c r="M254" s="60"/>
      <c r="N254" s="60"/>
      <c r="O254" s="60"/>
      <c r="P254" s="60"/>
      <c r="Q254" s="60"/>
      <c r="R254" s="60"/>
      <c r="S254" s="60"/>
      <c r="T254" s="61"/>
      <c r="U254" s="61"/>
      <c r="V254" s="61"/>
      <c r="W254" s="61"/>
      <c r="X254" s="61"/>
      <c r="Y254" s="61"/>
      <c r="Z254" s="61"/>
      <c r="AA254" s="60"/>
      <c r="AB254" s="60"/>
      <c r="AC254" s="60"/>
      <c r="AL254" s="59"/>
      <c r="AM254" s="605" t="s">
        <v>263</v>
      </c>
      <c r="AN254" s="606"/>
      <c r="AO254" s="606"/>
      <c r="AP254" s="607"/>
      <c r="AW254" s="55"/>
      <c r="AX254" s="224"/>
      <c r="AY254" s="224"/>
      <c r="AZ254" s="224"/>
      <c r="BA254" s="224"/>
      <c r="BB254" s="224"/>
      <c r="BC254" s="224"/>
      <c r="BD254" s="178"/>
      <c r="BE254" s="178"/>
    </row>
    <row r="255" spans="2:65" s="33" customFormat="1" ht="12.75" customHeight="1" x14ac:dyDescent="0.15">
      <c r="L255" s="56"/>
      <c r="M255" s="60"/>
      <c r="N255" s="60"/>
      <c r="O255" s="60"/>
      <c r="P255" s="60"/>
      <c r="Q255" s="60"/>
      <c r="R255" s="60"/>
      <c r="S255" s="60"/>
      <c r="T255" s="61"/>
      <c r="U255" s="61"/>
      <c r="V255" s="61"/>
      <c r="W255" s="61"/>
      <c r="X255" s="61"/>
      <c r="Y255" s="61"/>
      <c r="Z255" s="61"/>
      <c r="AA255" s="60"/>
      <c r="AB255" s="60"/>
      <c r="AC255" s="60"/>
      <c r="AL255" s="59"/>
      <c r="AM255" s="608"/>
      <c r="AN255" s="609"/>
      <c r="AO255" s="609"/>
      <c r="AP255" s="610"/>
      <c r="AW255" s="55"/>
      <c r="AX255" s="224"/>
      <c r="AY255" s="224"/>
      <c r="AZ255" s="224"/>
      <c r="BA255" s="224"/>
      <c r="BB255" s="224"/>
      <c r="BC255" s="224"/>
      <c r="BD255" s="178"/>
      <c r="BE255" s="178"/>
    </row>
    <row r="256" spans="2:65" s="33" customFormat="1" ht="12.75" customHeight="1" x14ac:dyDescent="0.15">
      <c r="L256" s="56"/>
      <c r="M256" s="60"/>
      <c r="N256" s="60"/>
      <c r="O256" s="60"/>
      <c r="P256" s="60"/>
      <c r="Q256" s="60"/>
      <c r="R256" s="60"/>
      <c r="S256" s="60"/>
      <c r="T256" s="60"/>
      <c r="U256" s="60"/>
      <c r="V256" s="60"/>
      <c r="W256" s="60"/>
      <c r="X256" s="60"/>
      <c r="Y256" s="60"/>
      <c r="Z256" s="60"/>
      <c r="AA256" s="60"/>
      <c r="AB256" s="60"/>
      <c r="AC256" s="60"/>
      <c r="AL256" s="59"/>
      <c r="AM256" s="323"/>
      <c r="AN256" s="323"/>
      <c r="AO256" s="4"/>
      <c r="AP256" s="4"/>
      <c r="AW256" s="55"/>
      <c r="AX256" s="224"/>
      <c r="AY256" s="224"/>
      <c r="AZ256" s="224"/>
      <c r="BA256" s="224"/>
      <c r="BB256" s="224"/>
      <c r="BC256" s="224"/>
      <c r="BD256" s="178"/>
      <c r="BE256" s="178"/>
    </row>
    <row r="257" spans="2:65" s="33" customFormat="1" ht="6" customHeight="1" x14ac:dyDescent="0.15">
      <c r="L257" s="56"/>
      <c r="M257" s="60"/>
      <c r="N257" s="60"/>
      <c r="O257" s="60"/>
      <c r="P257" s="60"/>
      <c r="Q257" s="60"/>
      <c r="R257" s="60"/>
      <c r="S257" s="60"/>
      <c r="T257" s="60"/>
      <c r="U257" s="60"/>
      <c r="V257" s="60"/>
      <c r="W257" s="60"/>
      <c r="X257" s="60"/>
      <c r="Y257" s="60"/>
      <c r="Z257" s="60"/>
      <c r="AA257" s="60"/>
      <c r="AB257" s="60"/>
      <c r="AC257" s="60"/>
      <c r="AL257" s="59"/>
      <c r="AM257" s="59"/>
      <c r="AW257" s="55"/>
      <c r="AX257" s="224"/>
      <c r="AY257" s="224"/>
      <c r="AZ257" s="224"/>
      <c r="BA257" s="224"/>
      <c r="BB257" s="224"/>
      <c r="BC257" s="224"/>
      <c r="BD257" s="178"/>
      <c r="BE257" s="178"/>
    </row>
    <row r="258" spans="2:65" s="33" customFormat="1" ht="12.75" customHeight="1" x14ac:dyDescent="0.15">
      <c r="B258" s="512" t="s">
        <v>2</v>
      </c>
      <c r="C258" s="513"/>
      <c r="D258" s="513"/>
      <c r="E258" s="513"/>
      <c r="F258" s="513"/>
      <c r="G258" s="513"/>
      <c r="H258" s="513"/>
      <c r="I258" s="513"/>
      <c r="J258" s="515" t="s">
        <v>10</v>
      </c>
      <c r="K258" s="515"/>
      <c r="L258" s="62" t="s">
        <v>3</v>
      </c>
      <c r="M258" s="515" t="s">
        <v>11</v>
      </c>
      <c r="N258" s="515"/>
      <c r="O258" s="516" t="s">
        <v>12</v>
      </c>
      <c r="P258" s="515"/>
      <c r="Q258" s="515"/>
      <c r="R258" s="515"/>
      <c r="S258" s="515"/>
      <c r="T258" s="515"/>
      <c r="U258" s="515" t="s">
        <v>13</v>
      </c>
      <c r="V258" s="515"/>
      <c r="W258" s="515"/>
      <c r="X258" s="56"/>
      <c r="Y258" s="56"/>
      <c r="Z258" s="56"/>
      <c r="AA258" s="56"/>
      <c r="AB258" s="56"/>
      <c r="AC258" s="56"/>
      <c r="AD258" s="34"/>
      <c r="AE258" s="34"/>
      <c r="AF258" s="34"/>
      <c r="AG258" s="34"/>
      <c r="AH258" s="34"/>
      <c r="AI258" s="34"/>
      <c r="AJ258" s="34"/>
      <c r="AK258" s="56"/>
      <c r="AL258" s="517">
        <f>$AL$9</f>
        <v>0</v>
      </c>
      <c r="AM258" s="518"/>
      <c r="AN258" s="523" t="s">
        <v>4</v>
      </c>
      <c r="AO258" s="523"/>
      <c r="AP258" s="518">
        <v>7</v>
      </c>
      <c r="AQ258" s="518"/>
      <c r="AR258" s="523" t="s">
        <v>5</v>
      </c>
      <c r="AS258" s="538"/>
      <c r="AT258" s="56"/>
      <c r="AU258" s="56"/>
      <c r="AW258" s="55"/>
      <c r="AX258" s="224"/>
      <c r="AY258" s="224"/>
      <c r="AZ258" s="224"/>
      <c r="BA258" s="224"/>
      <c r="BB258" s="224"/>
      <c r="BC258" s="224"/>
      <c r="BD258" s="178"/>
      <c r="BE258" s="178"/>
    </row>
    <row r="259" spans="2:65" s="33" customFormat="1" ht="13.5" customHeight="1" x14ac:dyDescent="0.15">
      <c r="B259" s="513"/>
      <c r="C259" s="513"/>
      <c r="D259" s="513"/>
      <c r="E259" s="513"/>
      <c r="F259" s="513"/>
      <c r="G259" s="513"/>
      <c r="H259" s="513"/>
      <c r="I259" s="513"/>
      <c r="J259" s="532" t="str">
        <f>$J$10</f>
        <v>1</v>
      </c>
      <c r="K259" s="470" t="str">
        <f>$K$10</f>
        <v>3</v>
      </c>
      <c r="L259" s="534" t="str">
        <f>$L$10</f>
        <v>1</v>
      </c>
      <c r="M259" s="473" t="str">
        <f>$M$10</f>
        <v>0</v>
      </c>
      <c r="N259" s="470" t="str">
        <f>$N$10</f>
        <v>8</v>
      </c>
      <c r="O259" s="473" t="str">
        <f>$O$10</f>
        <v>9</v>
      </c>
      <c r="P259" s="467" t="str">
        <f>$P$10</f>
        <v>5</v>
      </c>
      <c r="Q259" s="467" t="str">
        <f>$Q$10</f>
        <v>1</v>
      </c>
      <c r="R259" s="467" t="str">
        <f>$R$10</f>
        <v>2</v>
      </c>
      <c r="S259" s="467" t="str">
        <f>$S$10</f>
        <v>2</v>
      </c>
      <c r="T259" s="470" t="str">
        <f>$T$10</f>
        <v>5</v>
      </c>
      <c r="U259" s="473">
        <f>$U$10</f>
        <v>0</v>
      </c>
      <c r="V259" s="467">
        <f>$V$10</f>
        <v>0</v>
      </c>
      <c r="W259" s="470">
        <f>$W$10</f>
        <v>0</v>
      </c>
      <c r="X259" s="56"/>
      <c r="Y259" s="56"/>
      <c r="Z259" s="56"/>
      <c r="AA259" s="56"/>
      <c r="AB259" s="56"/>
      <c r="AC259" s="56"/>
      <c r="AD259" s="34"/>
      <c r="AE259" s="34"/>
      <c r="AF259" s="34"/>
      <c r="AG259" s="34"/>
      <c r="AH259" s="34"/>
      <c r="AI259" s="34"/>
      <c r="AJ259" s="34"/>
      <c r="AK259" s="56"/>
      <c r="AL259" s="519"/>
      <c r="AM259" s="520"/>
      <c r="AN259" s="524"/>
      <c r="AO259" s="524"/>
      <c r="AP259" s="520"/>
      <c r="AQ259" s="520"/>
      <c r="AR259" s="524"/>
      <c r="AS259" s="539"/>
      <c r="AT259" s="56"/>
      <c r="AU259" s="56"/>
      <c r="AW259" s="55"/>
      <c r="AX259" s="224"/>
      <c r="AY259" s="224"/>
      <c r="AZ259" s="224"/>
      <c r="BA259" s="224"/>
      <c r="BB259" s="224"/>
      <c r="BC259" s="224"/>
      <c r="BD259" s="178"/>
      <c r="BE259" s="178"/>
    </row>
    <row r="260" spans="2:65" s="33" customFormat="1" ht="9" customHeight="1" x14ac:dyDescent="0.15">
      <c r="B260" s="513"/>
      <c r="C260" s="513"/>
      <c r="D260" s="513"/>
      <c r="E260" s="513"/>
      <c r="F260" s="513"/>
      <c r="G260" s="513"/>
      <c r="H260" s="513"/>
      <c r="I260" s="513"/>
      <c r="J260" s="533"/>
      <c r="K260" s="471"/>
      <c r="L260" s="535"/>
      <c r="M260" s="474"/>
      <c r="N260" s="471"/>
      <c r="O260" s="474"/>
      <c r="P260" s="468"/>
      <c r="Q260" s="468"/>
      <c r="R260" s="468"/>
      <c r="S260" s="468"/>
      <c r="T260" s="471"/>
      <c r="U260" s="474"/>
      <c r="V260" s="468"/>
      <c r="W260" s="471"/>
      <c r="X260" s="56"/>
      <c r="Y260" s="56"/>
      <c r="Z260" s="56"/>
      <c r="AA260" s="56"/>
      <c r="AB260" s="56"/>
      <c r="AC260" s="56"/>
      <c r="AD260" s="34"/>
      <c r="AE260" s="34"/>
      <c r="AF260" s="34"/>
      <c r="AG260" s="34"/>
      <c r="AH260" s="34"/>
      <c r="AI260" s="34"/>
      <c r="AJ260" s="34"/>
      <c r="AK260" s="56"/>
      <c r="AL260" s="521"/>
      <c r="AM260" s="522"/>
      <c r="AN260" s="525"/>
      <c r="AO260" s="525"/>
      <c r="AP260" s="522"/>
      <c r="AQ260" s="522"/>
      <c r="AR260" s="525"/>
      <c r="AS260" s="540"/>
      <c r="AT260" s="56"/>
      <c r="AU260" s="56"/>
      <c r="AW260" s="55"/>
      <c r="AX260" s="224"/>
      <c r="AY260" s="224"/>
      <c r="AZ260" s="224"/>
      <c r="BA260" s="224"/>
      <c r="BB260" s="224"/>
      <c r="BC260" s="224"/>
      <c r="BD260" s="178"/>
      <c r="BE260" s="178"/>
    </row>
    <row r="261" spans="2:65" s="33" customFormat="1" ht="6" customHeight="1" x14ac:dyDescent="0.15">
      <c r="B261" s="514"/>
      <c r="C261" s="514"/>
      <c r="D261" s="514"/>
      <c r="E261" s="514"/>
      <c r="F261" s="514"/>
      <c r="G261" s="514"/>
      <c r="H261" s="514"/>
      <c r="I261" s="514"/>
      <c r="J261" s="533"/>
      <c r="K261" s="472"/>
      <c r="L261" s="536"/>
      <c r="M261" s="475"/>
      <c r="N261" s="472"/>
      <c r="O261" s="475"/>
      <c r="P261" s="469"/>
      <c r="Q261" s="469"/>
      <c r="R261" s="469"/>
      <c r="S261" s="469"/>
      <c r="T261" s="472"/>
      <c r="U261" s="475"/>
      <c r="V261" s="469"/>
      <c r="W261" s="472"/>
      <c r="X261" s="56"/>
      <c r="Y261" s="56"/>
      <c r="Z261" s="56"/>
      <c r="AA261" s="56"/>
      <c r="AB261" s="56"/>
      <c r="AC261" s="56"/>
      <c r="AD261" s="56"/>
      <c r="AE261" s="56"/>
      <c r="AF261" s="56"/>
      <c r="AG261" s="56"/>
      <c r="AH261" s="56"/>
      <c r="AI261" s="56"/>
      <c r="AJ261" s="56"/>
      <c r="AK261" s="56"/>
      <c r="AN261" s="1"/>
      <c r="AO261" s="1"/>
      <c r="AP261" s="1"/>
      <c r="AQ261" s="1"/>
      <c r="AR261" s="1"/>
      <c r="AS261" s="1"/>
      <c r="AT261" s="56"/>
      <c r="AU261" s="56"/>
      <c r="AW261" s="55"/>
      <c r="AX261" s="224"/>
      <c r="AY261" s="224"/>
      <c r="AZ261" s="224"/>
      <c r="BA261" s="224"/>
      <c r="BB261" s="224"/>
      <c r="BC261" s="224"/>
      <c r="BD261" s="178"/>
      <c r="BE261" s="178"/>
    </row>
    <row r="262" spans="2:65" s="33" customFormat="1" ht="15" customHeight="1" x14ac:dyDescent="0.15">
      <c r="B262" s="452" t="s">
        <v>51</v>
      </c>
      <c r="C262" s="453"/>
      <c r="D262" s="453"/>
      <c r="E262" s="453"/>
      <c r="F262" s="453"/>
      <c r="G262" s="453"/>
      <c r="H262" s="453"/>
      <c r="I262" s="454"/>
      <c r="J262" s="452" t="s">
        <v>6</v>
      </c>
      <c r="K262" s="453"/>
      <c r="L262" s="453"/>
      <c r="M262" s="453"/>
      <c r="N262" s="461"/>
      <c r="O262" s="464" t="s">
        <v>52</v>
      </c>
      <c r="P262" s="453"/>
      <c r="Q262" s="453"/>
      <c r="R262" s="453"/>
      <c r="S262" s="453"/>
      <c r="T262" s="453"/>
      <c r="U262" s="454"/>
      <c r="V262" s="63" t="s">
        <v>53</v>
      </c>
      <c r="W262" s="64"/>
      <c r="X262" s="64"/>
      <c r="Y262" s="476" t="s">
        <v>54</v>
      </c>
      <c r="Z262" s="476"/>
      <c r="AA262" s="476"/>
      <c r="AB262" s="476"/>
      <c r="AC262" s="476"/>
      <c r="AD262" s="476"/>
      <c r="AE262" s="476"/>
      <c r="AF262" s="476"/>
      <c r="AG262" s="476"/>
      <c r="AH262" s="476"/>
      <c r="AI262" s="64"/>
      <c r="AJ262" s="64"/>
      <c r="AK262" s="65"/>
      <c r="AL262" s="477" t="s">
        <v>213</v>
      </c>
      <c r="AM262" s="477"/>
      <c r="AN262" s="478" t="s">
        <v>33</v>
      </c>
      <c r="AO262" s="478"/>
      <c r="AP262" s="478"/>
      <c r="AQ262" s="478"/>
      <c r="AR262" s="478"/>
      <c r="AS262" s="479"/>
      <c r="AT262" s="56"/>
      <c r="AU262" s="56"/>
      <c r="AW262" s="55"/>
      <c r="AX262" s="224"/>
      <c r="AY262" s="224"/>
      <c r="AZ262" s="224"/>
      <c r="BA262" s="224"/>
      <c r="BB262" s="224"/>
      <c r="BC262" s="224"/>
      <c r="BD262" s="178"/>
      <c r="BE262" s="178"/>
    </row>
    <row r="263" spans="2:65" s="33" customFormat="1" ht="13.5" customHeight="1" x14ac:dyDescent="0.15">
      <c r="B263" s="455"/>
      <c r="C263" s="456"/>
      <c r="D263" s="456"/>
      <c r="E263" s="456"/>
      <c r="F263" s="456"/>
      <c r="G263" s="456"/>
      <c r="H263" s="456"/>
      <c r="I263" s="457"/>
      <c r="J263" s="455"/>
      <c r="K263" s="456"/>
      <c r="L263" s="456"/>
      <c r="M263" s="456"/>
      <c r="N263" s="462"/>
      <c r="O263" s="465"/>
      <c r="P263" s="456"/>
      <c r="Q263" s="456"/>
      <c r="R263" s="456"/>
      <c r="S263" s="456"/>
      <c r="T263" s="456"/>
      <c r="U263" s="457"/>
      <c r="V263" s="480" t="s">
        <v>7</v>
      </c>
      <c r="W263" s="481"/>
      <c r="X263" s="481"/>
      <c r="Y263" s="482"/>
      <c r="Z263" s="486" t="s">
        <v>16</v>
      </c>
      <c r="AA263" s="487"/>
      <c r="AB263" s="487"/>
      <c r="AC263" s="488"/>
      <c r="AD263" s="492" t="s">
        <v>17</v>
      </c>
      <c r="AE263" s="493"/>
      <c r="AF263" s="493"/>
      <c r="AG263" s="494"/>
      <c r="AH263" s="498" t="s">
        <v>83</v>
      </c>
      <c r="AI263" s="499"/>
      <c r="AJ263" s="499"/>
      <c r="AK263" s="500"/>
      <c r="AL263" s="504" t="s">
        <v>214</v>
      </c>
      <c r="AM263" s="504"/>
      <c r="AN263" s="506" t="s">
        <v>19</v>
      </c>
      <c r="AO263" s="507"/>
      <c r="AP263" s="507"/>
      <c r="AQ263" s="507"/>
      <c r="AR263" s="508"/>
      <c r="AS263" s="509"/>
      <c r="AT263" s="56"/>
      <c r="AU263" s="56"/>
      <c r="AW263" s="55"/>
      <c r="AX263" s="224"/>
      <c r="AY263" s="284" t="s">
        <v>240</v>
      </c>
      <c r="AZ263" s="284" t="s">
        <v>240</v>
      </c>
      <c r="BA263" s="284" t="s">
        <v>238</v>
      </c>
      <c r="BB263" s="647" t="s">
        <v>239</v>
      </c>
      <c r="BC263" s="648"/>
      <c r="BD263" s="178"/>
      <c r="BE263" s="178"/>
    </row>
    <row r="264" spans="2:65" s="33" customFormat="1" ht="13.5" customHeight="1" x14ac:dyDescent="0.15">
      <c r="B264" s="458"/>
      <c r="C264" s="459"/>
      <c r="D264" s="459"/>
      <c r="E264" s="459"/>
      <c r="F264" s="459"/>
      <c r="G264" s="459"/>
      <c r="H264" s="459"/>
      <c r="I264" s="460"/>
      <c r="J264" s="458"/>
      <c r="K264" s="459"/>
      <c r="L264" s="459"/>
      <c r="M264" s="459"/>
      <c r="N264" s="463"/>
      <c r="O264" s="466"/>
      <c r="P264" s="459"/>
      <c r="Q264" s="459"/>
      <c r="R264" s="459"/>
      <c r="S264" s="459"/>
      <c r="T264" s="459"/>
      <c r="U264" s="460"/>
      <c r="V264" s="483"/>
      <c r="W264" s="484"/>
      <c r="X264" s="484"/>
      <c r="Y264" s="485"/>
      <c r="Z264" s="489"/>
      <c r="AA264" s="490"/>
      <c r="AB264" s="490"/>
      <c r="AC264" s="491"/>
      <c r="AD264" s="495"/>
      <c r="AE264" s="496"/>
      <c r="AF264" s="496"/>
      <c r="AG264" s="497"/>
      <c r="AH264" s="501"/>
      <c r="AI264" s="502"/>
      <c r="AJ264" s="502"/>
      <c r="AK264" s="503"/>
      <c r="AL264" s="505"/>
      <c r="AM264" s="505"/>
      <c r="AN264" s="510"/>
      <c r="AO264" s="510"/>
      <c r="AP264" s="510"/>
      <c r="AQ264" s="510"/>
      <c r="AR264" s="510"/>
      <c r="AS264" s="511"/>
      <c r="AT264" s="56"/>
      <c r="AU264" s="56"/>
      <c r="AW264" s="55"/>
      <c r="AX264" s="224"/>
      <c r="AY264" s="285"/>
      <c r="AZ264" s="286" t="s">
        <v>234</v>
      </c>
      <c r="BA264" s="286" t="s">
        <v>237</v>
      </c>
      <c r="BB264" s="287" t="s">
        <v>235</v>
      </c>
      <c r="BC264" s="286" t="s">
        <v>234</v>
      </c>
      <c r="BD264" s="178"/>
      <c r="BE264" s="178"/>
      <c r="BL264" s="178" t="s">
        <v>248</v>
      </c>
      <c r="BM264" s="178" t="s">
        <v>148</v>
      </c>
    </row>
    <row r="265" spans="2:65" s="33" customFormat="1" ht="18" customHeight="1" x14ac:dyDescent="0.15">
      <c r="B265" s="412"/>
      <c r="C265" s="413"/>
      <c r="D265" s="413"/>
      <c r="E265" s="413"/>
      <c r="F265" s="413"/>
      <c r="G265" s="413"/>
      <c r="H265" s="413"/>
      <c r="I265" s="414"/>
      <c r="J265" s="412"/>
      <c r="K265" s="413"/>
      <c r="L265" s="413"/>
      <c r="M265" s="413"/>
      <c r="N265" s="418"/>
      <c r="O265" s="321"/>
      <c r="P265" s="334" t="s">
        <v>45</v>
      </c>
      <c r="Q265" s="319"/>
      <c r="R265" s="334" t="s">
        <v>46</v>
      </c>
      <c r="S265" s="138"/>
      <c r="T265" s="420" t="s">
        <v>20</v>
      </c>
      <c r="U265" s="421"/>
      <c r="V265" s="422"/>
      <c r="W265" s="423"/>
      <c r="X265" s="423"/>
      <c r="Y265" s="74" t="s">
        <v>8</v>
      </c>
      <c r="Z265" s="44"/>
      <c r="AA265" s="45"/>
      <c r="AB265" s="45"/>
      <c r="AC265" s="43" t="s">
        <v>8</v>
      </c>
      <c r="AD265" s="44"/>
      <c r="AE265" s="45"/>
      <c r="AF265" s="45"/>
      <c r="AG265" s="46" t="s">
        <v>8</v>
      </c>
      <c r="AH265" s="407">
        <f>IF(V265="賃金で算定",V266+Z266-AD266,0)</f>
        <v>0</v>
      </c>
      <c r="AI265" s="408"/>
      <c r="AJ265" s="408"/>
      <c r="AK265" s="409"/>
      <c r="AL265" s="66"/>
      <c r="AM265" s="67"/>
      <c r="AN265" s="410"/>
      <c r="AO265" s="411"/>
      <c r="AP265" s="411"/>
      <c r="AQ265" s="411"/>
      <c r="AR265" s="411"/>
      <c r="AS265" s="46" t="s">
        <v>8</v>
      </c>
      <c r="AT265" s="56"/>
      <c r="AU265" s="56"/>
      <c r="AV265" s="53" t="str">
        <f>IF(OR(O265="",Q265=""),"", IF(O265&lt;20,DATE(O265+118,Q265,IF(S265="",1,S265)),DATE(O265+88,Q265,IF(S265="",1,S265))))</f>
        <v/>
      </c>
      <c r="AW265" s="55" t="str">
        <f>IF(AV265&lt;=設定シート!C$15,"昔",IF(AV265&lt;=設定シート!E$15,"上",IF(AV265&lt;=設定シート!G$15,"中","下")))</f>
        <v>下</v>
      </c>
      <c r="AX265" s="224">
        <f>IF(AV265&lt;=設定シート!$E$36,5,IF(AV265&lt;=設定シート!$I$36,7,IF(AV265&lt;=設定シート!$M$36,9,11)))</f>
        <v>11</v>
      </c>
      <c r="AY265" s="290"/>
      <c r="AZ265" s="288"/>
      <c r="BA265" s="292">
        <f>AN265</f>
        <v>0</v>
      </c>
      <c r="BB265" s="288"/>
      <c r="BC265" s="288"/>
      <c r="BD265" s="178"/>
      <c r="BE265" s="178"/>
      <c r="BL265" s="1"/>
      <c r="BM265" s="1"/>
    </row>
    <row r="266" spans="2:65" s="33" customFormat="1" ht="18" customHeight="1" x14ac:dyDescent="0.15">
      <c r="B266" s="415"/>
      <c r="C266" s="416"/>
      <c r="D266" s="416"/>
      <c r="E266" s="416"/>
      <c r="F266" s="416"/>
      <c r="G266" s="416"/>
      <c r="H266" s="416"/>
      <c r="I266" s="417"/>
      <c r="J266" s="415"/>
      <c r="K266" s="416"/>
      <c r="L266" s="416"/>
      <c r="M266" s="416"/>
      <c r="N266" s="419"/>
      <c r="O266" s="322"/>
      <c r="P266" s="335" t="s">
        <v>45</v>
      </c>
      <c r="Q266" s="320"/>
      <c r="R266" s="335" t="s">
        <v>46</v>
      </c>
      <c r="S266" s="141"/>
      <c r="T266" s="445" t="s">
        <v>21</v>
      </c>
      <c r="U266" s="446"/>
      <c r="V266" s="447"/>
      <c r="W266" s="448"/>
      <c r="X266" s="448"/>
      <c r="Y266" s="449"/>
      <c r="Z266" s="450"/>
      <c r="AA266" s="451"/>
      <c r="AB266" s="451"/>
      <c r="AC266" s="451"/>
      <c r="AD266" s="450">
        <v>0</v>
      </c>
      <c r="AE266" s="451"/>
      <c r="AF266" s="451"/>
      <c r="AG266" s="537"/>
      <c r="AH266" s="400">
        <f>IF(V265="賃金で算定",0,V266+Z266-AD266)</f>
        <v>0</v>
      </c>
      <c r="AI266" s="400"/>
      <c r="AJ266" s="400"/>
      <c r="AK266" s="401"/>
      <c r="AL266" s="405">
        <f>IF(V265="賃金で算定","賃金で算定",IF(OR(V266=0,$F283="",AV265=""),0,IF(AW265="昔",VLOOKUP($F283,労務比率,AX265,FALSE),IF(AW265="上",VLOOKUP($F283,労務比率,AX265,FALSE),IF(AW265="中",VLOOKUP($F283,労務比率,AX265,FALSE),VLOOKUP($F283,労務比率,AX265,FALSE))))))</f>
        <v>0</v>
      </c>
      <c r="AM266" s="406"/>
      <c r="AN266" s="402">
        <f>IF(V265="賃金で算定",0,INT(AH266*AL266/100))</f>
        <v>0</v>
      </c>
      <c r="AO266" s="403"/>
      <c r="AP266" s="403"/>
      <c r="AQ266" s="403"/>
      <c r="AR266" s="403"/>
      <c r="AS266" s="38"/>
      <c r="AT266" s="56"/>
      <c r="AU266" s="56"/>
      <c r="AV266" s="53"/>
      <c r="AW266" s="55"/>
      <c r="AX266" s="224"/>
      <c r="AY266" s="291">
        <f>AH266</f>
        <v>0</v>
      </c>
      <c r="AZ266" s="289">
        <f>IF(AV265&lt;=設定シート!C$85,AH266,IF(AND(AV265&gt;=設定シート!E$85,AV265&lt;=設定シート!G$85),AH266*105/108,AH266))</f>
        <v>0</v>
      </c>
      <c r="BA266" s="286"/>
      <c r="BB266" s="289">
        <f>IF($AL266="賃金で算定",0,INT(AY266*$AL266/100))</f>
        <v>0</v>
      </c>
      <c r="BC266" s="289">
        <f>IF(AY266=AZ266,BB266,AZ266*$AL266/100)</f>
        <v>0</v>
      </c>
      <c r="BD266" s="178"/>
      <c r="BE266" s="178"/>
      <c r="BL266" s="178">
        <f>IF(AY266=AZ266,0,1)</f>
        <v>0</v>
      </c>
      <c r="BM266" s="178" t="str">
        <f>IF(BL266=1,AL266,"")</f>
        <v/>
      </c>
    </row>
    <row r="267" spans="2:65" s="33" customFormat="1" ht="18" customHeight="1" x14ac:dyDescent="0.15">
      <c r="B267" s="412"/>
      <c r="C267" s="413"/>
      <c r="D267" s="413"/>
      <c r="E267" s="413"/>
      <c r="F267" s="413"/>
      <c r="G267" s="413"/>
      <c r="H267" s="413"/>
      <c r="I267" s="414"/>
      <c r="J267" s="412"/>
      <c r="K267" s="413"/>
      <c r="L267" s="413"/>
      <c r="M267" s="413"/>
      <c r="N267" s="418"/>
      <c r="O267" s="321"/>
      <c r="P267" s="334" t="s">
        <v>45</v>
      </c>
      <c r="Q267" s="319"/>
      <c r="R267" s="334" t="s">
        <v>46</v>
      </c>
      <c r="S267" s="138"/>
      <c r="T267" s="420" t="s">
        <v>47</v>
      </c>
      <c r="U267" s="421"/>
      <c r="V267" s="422"/>
      <c r="W267" s="423"/>
      <c r="X267" s="423"/>
      <c r="Y267" s="75"/>
      <c r="Z267" s="40"/>
      <c r="AA267" s="41"/>
      <c r="AB267" s="41"/>
      <c r="AC267" s="42"/>
      <c r="AD267" s="40"/>
      <c r="AE267" s="41"/>
      <c r="AF267" s="41"/>
      <c r="AG267" s="47"/>
      <c r="AH267" s="407">
        <f>IF(V267="賃金で算定",V268+Z268-AD268,0)</f>
        <v>0</v>
      </c>
      <c r="AI267" s="408"/>
      <c r="AJ267" s="408"/>
      <c r="AK267" s="409"/>
      <c r="AL267" s="66"/>
      <c r="AM267" s="67"/>
      <c r="AN267" s="410"/>
      <c r="AO267" s="411"/>
      <c r="AP267" s="411"/>
      <c r="AQ267" s="411"/>
      <c r="AR267" s="411"/>
      <c r="AS267" s="39"/>
      <c r="AT267" s="56"/>
      <c r="AU267" s="56"/>
      <c r="AV267" s="53" t="str">
        <f>IF(OR(O267="",Q267=""),"", IF(O267&lt;20,DATE(O267+118,Q267,IF(S267="",1,S267)),DATE(O267+88,Q267,IF(S267="",1,S267))))</f>
        <v/>
      </c>
      <c r="AW267" s="55" t="str">
        <f>IF(AV267&lt;=設定シート!C$15,"昔",IF(AV267&lt;=設定シート!E$15,"上",IF(AV267&lt;=設定シート!G$15,"中","下")))</f>
        <v>下</v>
      </c>
      <c r="AX267" s="224">
        <f>IF(AV267&lt;=設定シート!$E$36,5,IF(AV267&lt;=設定シート!$I$36,7,IF(AV267&lt;=設定シート!$M$36,9,11)))</f>
        <v>11</v>
      </c>
      <c r="AY267" s="290"/>
      <c r="AZ267" s="288"/>
      <c r="BA267" s="292">
        <f t="shared" ref="BA267" si="130">AN267</f>
        <v>0</v>
      </c>
      <c r="BB267" s="288"/>
      <c r="BC267" s="288"/>
      <c r="BD267" s="178"/>
      <c r="BE267" s="178"/>
      <c r="BL267" s="178"/>
      <c r="BM267" s="178"/>
    </row>
    <row r="268" spans="2:65" s="33" customFormat="1" ht="18" customHeight="1" x14ac:dyDescent="0.15">
      <c r="B268" s="415"/>
      <c r="C268" s="416"/>
      <c r="D268" s="416"/>
      <c r="E268" s="416"/>
      <c r="F268" s="416"/>
      <c r="G268" s="416"/>
      <c r="H268" s="416"/>
      <c r="I268" s="417"/>
      <c r="J268" s="415"/>
      <c r="K268" s="416"/>
      <c r="L268" s="416"/>
      <c r="M268" s="416"/>
      <c r="N268" s="419"/>
      <c r="O268" s="322"/>
      <c r="P268" s="335" t="s">
        <v>45</v>
      </c>
      <c r="Q268" s="320"/>
      <c r="R268" s="335" t="s">
        <v>46</v>
      </c>
      <c r="S268" s="141"/>
      <c r="T268" s="445" t="s">
        <v>48</v>
      </c>
      <c r="U268" s="446"/>
      <c r="V268" s="447"/>
      <c r="W268" s="448"/>
      <c r="X268" s="448"/>
      <c r="Y268" s="449"/>
      <c r="Z268" s="450"/>
      <c r="AA268" s="451"/>
      <c r="AB268" s="451"/>
      <c r="AC268" s="451"/>
      <c r="AD268" s="450">
        <v>0</v>
      </c>
      <c r="AE268" s="451"/>
      <c r="AF268" s="451"/>
      <c r="AG268" s="537"/>
      <c r="AH268" s="400">
        <f>IF(V267="賃金で算定",0,V268+Z268-AD268)</f>
        <v>0</v>
      </c>
      <c r="AI268" s="400"/>
      <c r="AJ268" s="400"/>
      <c r="AK268" s="401"/>
      <c r="AL268" s="405">
        <f>IF(V267="賃金で算定","賃金で算定",IF(OR(V268=0,$F283="",AV267=""),0,IF(AW267="昔",VLOOKUP($F283,労務比率,AX267,FALSE),IF(AW267="上",VLOOKUP($F283,労務比率,AX267,FALSE),IF(AW267="中",VLOOKUP($F283,労務比率,AX267,FALSE),VLOOKUP($F283,労務比率,AX267,FALSE))))))</f>
        <v>0</v>
      </c>
      <c r="AM268" s="406"/>
      <c r="AN268" s="402">
        <f>IF(V267="賃金で算定",0,INT(AH268*AL268/100))</f>
        <v>0</v>
      </c>
      <c r="AO268" s="403"/>
      <c r="AP268" s="403"/>
      <c r="AQ268" s="403"/>
      <c r="AR268" s="403"/>
      <c r="AS268" s="38"/>
      <c r="AT268" s="56"/>
      <c r="AU268" s="56"/>
      <c r="AV268" s="53"/>
      <c r="AW268" s="55"/>
      <c r="AX268" s="224"/>
      <c r="AY268" s="291">
        <f t="shared" ref="AY268" si="131">AH268</f>
        <v>0</v>
      </c>
      <c r="AZ268" s="289">
        <f>IF(AV267&lt;=設定シート!C$85,AH268,IF(AND(AV267&gt;=設定シート!E$85,AV267&lt;=設定シート!G$85),AH268*105/108,AH268))</f>
        <v>0</v>
      </c>
      <c r="BA268" s="286"/>
      <c r="BB268" s="289">
        <f t="shared" ref="BB268" si="132">IF($AL268="賃金で算定",0,INT(AY268*$AL268/100))</f>
        <v>0</v>
      </c>
      <c r="BC268" s="289">
        <f>IF(AY268=AZ268,BB268,AZ268*$AL268/100)</f>
        <v>0</v>
      </c>
      <c r="BD268" s="178"/>
      <c r="BE268" s="178"/>
      <c r="BL268" s="178">
        <f>IF(AY268=AZ268,0,1)</f>
        <v>0</v>
      </c>
      <c r="BM268" s="178" t="str">
        <f>IF(BL268=1,AL268,"")</f>
        <v/>
      </c>
    </row>
    <row r="269" spans="2:65" s="33" customFormat="1" ht="18" customHeight="1" x14ac:dyDescent="0.15">
      <c r="B269" s="412"/>
      <c r="C269" s="413"/>
      <c r="D269" s="413"/>
      <c r="E269" s="413"/>
      <c r="F269" s="413"/>
      <c r="G269" s="413"/>
      <c r="H269" s="413"/>
      <c r="I269" s="414"/>
      <c r="J269" s="412"/>
      <c r="K269" s="413"/>
      <c r="L269" s="413"/>
      <c r="M269" s="413"/>
      <c r="N269" s="418"/>
      <c r="O269" s="321"/>
      <c r="P269" s="334" t="s">
        <v>45</v>
      </c>
      <c r="Q269" s="319"/>
      <c r="R269" s="334" t="s">
        <v>46</v>
      </c>
      <c r="S269" s="138"/>
      <c r="T269" s="420" t="s">
        <v>47</v>
      </c>
      <c r="U269" s="421"/>
      <c r="V269" s="422"/>
      <c r="W269" s="423"/>
      <c r="X269" s="423"/>
      <c r="Y269" s="75"/>
      <c r="Z269" s="40"/>
      <c r="AA269" s="41"/>
      <c r="AB269" s="41"/>
      <c r="AC269" s="42"/>
      <c r="AD269" s="40"/>
      <c r="AE269" s="41"/>
      <c r="AF269" s="41"/>
      <c r="AG269" s="47"/>
      <c r="AH269" s="407">
        <f>IF(V269="賃金で算定",V270+Z270-AD270,0)</f>
        <v>0</v>
      </c>
      <c r="AI269" s="408"/>
      <c r="AJ269" s="408"/>
      <c r="AK269" s="409"/>
      <c r="AL269" s="66"/>
      <c r="AM269" s="67"/>
      <c r="AN269" s="410"/>
      <c r="AO269" s="411"/>
      <c r="AP269" s="411"/>
      <c r="AQ269" s="411"/>
      <c r="AR269" s="411"/>
      <c r="AS269" s="39"/>
      <c r="AT269" s="56"/>
      <c r="AU269" s="56"/>
      <c r="AV269" s="53" t="str">
        <f>IF(OR(O269="",Q269=""),"", IF(O269&lt;20,DATE(O269+118,Q269,IF(S269="",1,S269)),DATE(O269+88,Q269,IF(S269="",1,S269))))</f>
        <v/>
      </c>
      <c r="AW269" s="55" t="str">
        <f>IF(AV269&lt;=設定シート!C$15,"昔",IF(AV269&lt;=設定シート!E$15,"上",IF(AV269&lt;=設定シート!G$15,"中","下")))</f>
        <v>下</v>
      </c>
      <c r="AX269" s="224">
        <f>IF(AV269&lt;=設定シート!$E$36,5,IF(AV269&lt;=設定シート!$I$36,7,IF(AV269&lt;=設定シート!$M$36,9,11)))</f>
        <v>11</v>
      </c>
      <c r="AY269" s="290"/>
      <c r="AZ269" s="288"/>
      <c r="BA269" s="292">
        <f t="shared" ref="BA269" si="133">AN269</f>
        <v>0</v>
      </c>
      <c r="BB269" s="288"/>
      <c r="BC269" s="288"/>
      <c r="BD269" s="178"/>
      <c r="BE269" s="178"/>
      <c r="BL269" s="1"/>
      <c r="BM269" s="1"/>
    </row>
    <row r="270" spans="2:65" s="33" customFormat="1" ht="18" customHeight="1" x14ac:dyDescent="0.15">
      <c r="B270" s="415"/>
      <c r="C270" s="416"/>
      <c r="D270" s="416"/>
      <c r="E270" s="416"/>
      <c r="F270" s="416"/>
      <c r="G270" s="416"/>
      <c r="H270" s="416"/>
      <c r="I270" s="417"/>
      <c r="J270" s="415"/>
      <c r="K270" s="416"/>
      <c r="L270" s="416"/>
      <c r="M270" s="416"/>
      <c r="N270" s="419"/>
      <c r="O270" s="322"/>
      <c r="P270" s="335" t="s">
        <v>45</v>
      </c>
      <c r="Q270" s="320"/>
      <c r="R270" s="335" t="s">
        <v>46</v>
      </c>
      <c r="S270" s="141"/>
      <c r="T270" s="445" t="s">
        <v>48</v>
      </c>
      <c r="U270" s="446"/>
      <c r="V270" s="447"/>
      <c r="W270" s="448"/>
      <c r="X270" s="448"/>
      <c r="Y270" s="449"/>
      <c r="Z270" s="447"/>
      <c r="AA270" s="448"/>
      <c r="AB270" s="448"/>
      <c r="AC270" s="448"/>
      <c r="AD270" s="447">
        <v>0</v>
      </c>
      <c r="AE270" s="448"/>
      <c r="AF270" s="448"/>
      <c r="AG270" s="449"/>
      <c r="AH270" s="400">
        <f>IF(V269="賃金で算定",0,V270+Z270-AD270)</f>
        <v>0</v>
      </c>
      <c r="AI270" s="400"/>
      <c r="AJ270" s="400"/>
      <c r="AK270" s="401"/>
      <c r="AL270" s="405">
        <f>IF(V269="賃金で算定","賃金で算定",IF(OR(V270=0,$F283="",AV269=""),0,IF(AW269="昔",VLOOKUP($F283,労務比率,AX269,FALSE),IF(AW269="上",VLOOKUP($F283,労務比率,AX269,FALSE),IF(AW269="中",VLOOKUP($F283,労務比率,AX269,FALSE),VLOOKUP($F283,労務比率,AX269,FALSE))))))</f>
        <v>0</v>
      </c>
      <c r="AM270" s="406"/>
      <c r="AN270" s="402">
        <f>IF(V269="賃金で算定",0,INT(AH270*AL270/100))</f>
        <v>0</v>
      </c>
      <c r="AO270" s="403"/>
      <c r="AP270" s="403"/>
      <c r="AQ270" s="403"/>
      <c r="AR270" s="403"/>
      <c r="AS270" s="38"/>
      <c r="AT270" s="56"/>
      <c r="AU270" s="56"/>
      <c r="AV270" s="53"/>
      <c r="AW270" s="55"/>
      <c r="AX270" s="224"/>
      <c r="AY270" s="291">
        <f t="shared" ref="AY270" si="134">AH270</f>
        <v>0</v>
      </c>
      <c r="AZ270" s="289">
        <f>IF(AV269&lt;=設定シート!C$85,AH270,IF(AND(AV269&gt;=設定シート!E$85,AV269&lt;=設定シート!G$85),AH270*105/108,AH270))</f>
        <v>0</v>
      </c>
      <c r="BA270" s="286"/>
      <c r="BB270" s="289">
        <f t="shared" ref="BB270" si="135">IF($AL270="賃金で算定",0,INT(AY270*$AL270/100))</f>
        <v>0</v>
      </c>
      <c r="BC270" s="289">
        <f>IF(AY270=AZ270,BB270,AZ270*$AL270/100)</f>
        <v>0</v>
      </c>
      <c r="BD270" s="178"/>
      <c r="BE270" s="178"/>
      <c r="BL270" s="178">
        <f>IF(AY270=AZ270,0,1)</f>
        <v>0</v>
      </c>
      <c r="BM270" s="178" t="str">
        <f>IF(BL270=1,AL270,"")</f>
        <v/>
      </c>
    </row>
    <row r="271" spans="2:65" s="33" customFormat="1" ht="18" customHeight="1" x14ac:dyDescent="0.15">
      <c r="B271" s="412"/>
      <c r="C271" s="413"/>
      <c r="D271" s="413"/>
      <c r="E271" s="413"/>
      <c r="F271" s="413"/>
      <c r="G271" s="413"/>
      <c r="H271" s="413"/>
      <c r="I271" s="414"/>
      <c r="J271" s="412"/>
      <c r="K271" s="413"/>
      <c r="L271" s="413"/>
      <c r="M271" s="413"/>
      <c r="N271" s="418"/>
      <c r="O271" s="321"/>
      <c r="P271" s="334" t="s">
        <v>45</v>
      </c>
      <c r="Q271" s="319"/>
      <c r="R271" s="334" t="s">
        <v>46</v>
      </c>
      <c r="S271" s="138"/>
      <c r="T271" s="420" t="s">
        <v>20</v>
      </c>
      <c r="U271" s="421"/>
      <c r="V271" s="422"/>
      <c r="W271" s="423"/>
      <c r="X271" s="423"/>
      <c r="Y271" s="76"/>
      <c r="Z271" s="36"/>
      <c r="AA271" s="37"/>
      <c r="AB271" s="37"/>
      <c r="AC271" s="48"/>
      <c r="AD271" s="36"/>
      <c r="AE271" s="37"/>
      <c r="AF271" s="37"/>
      <c r="AG271" s="49"/>
      <c r="AH271" s="407">
        <f>IF(V271="賃金で算定",V272+Z272-AD272,0)</f>
        <v>0</v>
      </c>
      <c r="AI271" s="408"/>
      <c r="AJ271" s="408"/>
      <c r="AK271" s="409"/>
      <c r="AL271" s="66"/>
      <c r="AM271" s="67"/>
      <c r="AN271" s="410"/>
      <c r="AO271" s="411"/>
      <c r="AP271" s="411"/>
      <c r="AQ271" s="411"/>
      <c r="AR271" s="411"/>
      <c r="AS271" s="39"/>
      <c r="AT271" s="56"/>
      <c r="AU271" s="56"/>
      <c r="AV271" s="53" t="str">
        <f>IF(OR(O271="",Q271=""),"", IF(O271&lt;20,DATE(O271+118,Q271,IF(S271="",1,S271)),DATE(O271+88,Q271,IF(S271="",1,S271))))</f>
        <v/>
      </c>
      <c r="AW271" s="55" t="str">
        <f>IF(AV271&lt;=設定シート!C$15,"昔",IF(AV271&lt;=設定シート!E$15,"上",IF(AV271&lt;=設定シート!G$15,"中","下")))</f>
        <v>下</v>
      </c>
      <c r="AX271" s="224">
        <f>IF(AV271&lt;=設定シート!$E$36,5,IF(AV271&lt;=設定シート!$I$36,7,IF(AV271&lt;=設定シート!$M$36,9,11)))</f>
        <v>11</v>
      </c>
      <c r="AY271" s="290"/>
      <c r="AZ271" s="288"/>
      <c r="BA271" s="292">
        <f t="shared" ref="BA271" si="136">AN271</f>
        <v>0</v>
      </c>
      <c r="BB271" s="288"/>
      <c r="BC271" s="288"/>
      <c r="BD271" s="178"/>
      <c r="BE271" s="178"/>
      <c r="BL271" s="1"/>
      <c r="BM271" s="1"/>
    </row>
    <row r="272" spans="2:65" s="33" customFormat="1" ht="18" customHeight="1" x14ac:dyDescent="0.15">
      <c r="B272" s="415"/>
      <c r="C272" s="416"/>
      <c r="D272" s="416"/>
      <c r="E272" s="416"/>
      <c r="F272" s="416"/>
      <c r="G272" s="416"/>
      <c r="H272" s="416"/>
      <c r="I272" s="417"/>
      <c r="J272" s="415"/>
      <c r="K272" s="416"/>
      <c r="L272" s="416"/>
      <c r="M272" s="416"/>
      <c r="N272" s="419"/>
      <c r="O272" s="322"/>
      <c r="P272" s="335" t="s">
        <v>45</v>
      </c>
      <c r="Q272" s="320"/>
      <c r="R272" s="335" t="s">
        <v>46</v>
      </c>
      <c r="S272" s="141"/>
      <c r="T272" s="445" t="s">
        <v>21</v>
      </c>
      <c r="U272" s="446"/>
      <c r="V272" s="447"/>
      <c r="W272" s="448"/>
      <c r="X272" s="448"/>
      <c r="Y272" s="449"/>
      <c r="Z272" s="450"/>
      <c r="AA272" s="451"/>
      <c r="AB272" s="451"/>
      <c r="AC272" s="451"/>
      <c r="AD272" s="450">
        <v>0</v>
      </c>
      <c r="AE272" s="451"/>
      <c r="AF272" s="451"/>
      <c r="AG272" s="537"/>
      <c r="AH272" s="400">
        <f>IF(V271="賃金で算定",0,V272+Z272-AD272)</f>
        <v>0</v>
      </c>
      <c r="AI272" s="400"/>
      <c r="AJ272" s="400"/>
      <c r="AK272" s="401"/>
      <c r="AL272" s="405">
        <f>IF(V271="賃金で算定","賃金で算定",IF(OR(V272=0,$F283="",AV271=""),0,IF(AW271="昔",VLOOKUP($F283,労務比率,AX271,FALSE),IF(AW271="上",VLOOKUP($F283,労務比率,AX271,FALSE),IF(AW271="中",VLOOKUP($F283,労務比率,AX271,FALSE),VLOOKUP($F283,労務比率,AX271,FALSE))))))</f>
        <v>0</v>
      </c>
      <c r="AM272" s="406"/>
      <c r="AN272" s="402">
        <f>IF(V271="賃金で算定",0,INT(AH272*AL272/100))</f>
        <v>0</v>
      </c>
      <c r="AO272" s="403"/>
      <c r="AP272" s="403"/>
      <c r="AQ272" s="403"/>
      <c r="AR272" s="403"/>
      <c r="AS272" s="38"/>
      <c r="AT272" s="56"/>
      <c r="AU272" s="56"/>
      <c r="AV272" s="53"/>
      <c r="AW272" s="55"/>
      <c r="AX272" s="224"/>
      <c r="AY272" s="291">
        <f t="shared" ref="AY272" si="137">AH272</f>
        <v>0</v>
      </c>
      <c r="AZ272" s="289">
        <f>IF(AV271&lt;=設定シート!C$85,AH272,IF(AND(AV271&gt;=設定シート!E$85,AV271&lt;=設定シート!G$85),AH272*105/108,AH272))</f>
        <v>0</v>
      </c>
      <c r="BA272" s="286"/>
      <c r="BB272" s="289">
        <f t="shared" ref="BB272" si="138">IF($AL272="賃金で算定",0,INT(AY272*$AL272/100))</f>
        <v>0</v>
      </c>
      <c r="BC272" s="289">
        <f>IF(AY272=AZ272,BB272,AZ272*$AL272/100)</f>
        <v>0</v>
      </c>
      <c r="BD272" s="178"/>
      <c r="BE272" s="178"/>
      <c r="BL272" s="178">
        <f>IF(AY272=AZ272,0,1)</f>
        <v>0</v>
      </c>
      <c r="BM272" s="178" t="str">
        <f>IF(BL272=1,AL272,"")</f>
        <v/>
      </c>
    </row>
    <row r="273" spans="2:65" s="33" customFormat="1" ht="18" customHeight="1" x14ac:dyDescent="0.15">
      <c r="B273" s="412"/>
      <c r="C273" s="413"/>
      <c r="D273" s="413"/>
      <c r="E273" s="413"/>
      <c r="F273" s="413"/>
      <c r="G273" s="413"/>
      <c r="H273" s="413"/>
      <c r="I273" s="414"/>
      <c r="J273" s="412"/>
      <c r="K273" s="413"/>
      <c r="L273" s="413"/>
      <c r="M273" s="413"/>
      <c r="N273" s="418"/>
      <c r="O273" s="321"/>
      <c r="P273" s="334" t="s">
        <v>45</v>
      </c>
      <c r="Q273" s="319"/>
      <c r="R273" s="334" t="s">
        <v>46</v>
      </c>
      <c r="S273" s="138"/>
      <c r="T273" s="420" t="s">
        <v>47</v>
      </c>
      <c r="U273" s="421"/>
      <c r="V273" s="422"/>
      <c r="W273" s="423"/>
      <c r="X273" s="423"/>
      <c r="Y273" s="75"/>
      <c r="Z273" s="40"/>
      <c r="AA273" s="41"/>
      <c r="AB273" s="41"/>
      <c r="AC273" s="42"/>
      <c r="AD273" s="40"/>
      <c r="AE273" s="41"/>
      <c r="AF273" s="41"/>
      <c r="AG273" s="47"/>
      <c r="AH273" s="407">
        <f>IF(V273="賃金で算定",V274+Z274-AD274,0)</f>
        <v>0</v>
      </c>
      <c r="AI273" s="408"/>
      <c r="AJ273" s="408"/>
      <c r="AK273" s="409"/>
      <c r="AL273" s="66"/>
      <c r="AM273" s="67"/>
      <c r="AN273" s="410"/>
      <c r="AO273" s="411"/>
      <c r="AP273" s="411"/>
      <c r="AQ273" s="411"/>
      <c r="AR273" s="411"/>
      <c r="AS273" s="39"/>
      <c r="AT273" s="56"/>
      <c r="AU273" s="56"/>
      <c r="AV273" s="53" t="str">
        <f>IF(OR(O273="",Q273=""),"", IF(O273&lt;20,DATE(O273+118,Q273,IF(S273="",1,S273)),DATE(O273+88,Q273,IF(S273="",1,S273))))</f>
        <v/>
      </c>
      <c r="AW273" s="55" t="str">
        <f>IF(AV273&lt;=設定シート!C$15,"昔",IF(AV273&lt;=設定シート!E$15,"上",IF(AV273&lt;=設定シート!G$15,"中","下")))</f>
        <v>下</v>
      </c>
      <c r="AX273" s="224">
        <f>IF(AV273&lt;=設定シート!$E$36,5,IF(AV273&lt;=設定シート!$I$36,7,IF(AV273&lt;=設定シート!$M$36,9,11)))</f>
        <v>11</v>
      </c>
      <c r="AY273" s="290"/>
      <c r="AZ273" s="288"/>
      <c r="BA273" s="292">
        <f t="shared" ref="BA273" si="139">AN273</f>
        <v>0</v>
      </c>
      <c r="BB273" s="288"/>
      <c r="BC273" s="288"/>
      <c r="BD273" s="178"/>
      <c r="BE273" s="178"/>
      <c r="BL273" s="1"/>
      <c r="BM273" s="1"/>
    </row>
    <row r="274" spans="2:65" s="33" customFormat="1" ht="18" customHeight="1" x14ac:dyDescent="0.15">
      <c r="B274" s="415"/>
      <c r="C274" s="416"/>
      <c r="D274" s="416"/>
      <c r="E274" s="416"/>
      <c r="F274" s="416"/>
      <c r="G274" s="416"/>
      <c r="H274" s="416"/>
      <c r="I274" s="417"/>
      <c r="J274" s="415"/>
      <c r="K274" s="416"/>
      <c r="L274" s="416"/>
      <c r="M274" s="416"/>
      <c r="N274" s="419"/>
      <c r="O274" s="322"/>
      <c r="P274" s="335" t="s">
        <v>45</v>
      </c>
      <c r="Q274" s="320"/>
      <c r="R274" s="335" t="s">
        <v>46</v>
      </c>
      <c r="S274" s="141"/>
      <c r="T274" s="445" t="s">
        <v>48</v>
      </c>
      <c r="U274" s="446"/>
      <c r="V274" s="447"/>
      <c r="W274" s="448"/>
      <c r="X274" s="448"/>
      <c r="Y274" s="449"/>
      <c r="Z274" s="447"/>
      <c r="AA274" s="448"/>
      <c r="AB274" s="448"/>
      <c r="AC274" s="448"/>
      <c r="AD274" s="450">
        <v>0</v>
      </c>
      <c r="AE274" s="451"/>
      <c r="AF274" s="451"/>
      <c r="AG274" s="537"/>
      <c r="AH274" s="400">
        <f>IF(V273="賃金で算定",0,V274+Z274-AD274)</f>
        <v>0</v>
      </c>
      <c r="AI274" s="400"/>
      <c r="AJ274" s="400"/>
      <c r="AK274" s="401"/>
      <c r="AL274" s="405">
        <f>IF(V273="賃金で算定","賃金で算定",IF(OR(V274=0,$F283="",AV273=""),0,IF(AW273="昔",VLOOKUP($F283,労務比率,AX273,FALSE),IF(AW273="上",VLOOKUP($F283,労務比率,AX273,FALSE),IF(AW273="中",VLOOKUP($F283,労務比率,AX273,FALSE),VLOOKUP($F283,労務比率,AX273,FALSE))))))</f>
        <v>0</v>
      </c>
      <c r="AM274" s="406"/>
      <c r="AN274" s="402">
        <f>IF(V273="賃金で算定",0,INT(AH274*AL274/100))</f>
        <v>0</v>
      </c>
      <c r="AO274" s="403"/>
      <c r="AP274" s="403"/>
      <c r="AQ274" s="403"/>
      <c r="AR274" s="403"/>
      <c r="AS274" s="38"/>
      <c r="AT274" s="56"/>
      <c r="AU274" s="56"/>
      <c r="AV274" s="53"/>
      <c r="AW274" s="55"/>
      <c r="AX274" s="224"/>
      <c r="AY274" s="291">
        <f t="shared" ref="AY274" si="140">AH274</f>
        <v>0</v>
      </c>
      <c r="AZ274" s="289">
        <f>IF(AV273&lt;=設定シート!C$85,AH274,IF(AND(AV273&gt;=設定シート!E$85,AV273&lt;=設定シート!G$85),AH274*105/108,AH274))</f>
        <v>0</v>
      </c>
      <c r="BA274" s="286"/>
      <c r="BB274" s="289">
        <f t="shared" ref="BB274" si="141">IF($AL274="賃金で算定",0,INT(AY274*$AL274/100))</f>
        <v>0</v>
      </c>
      <c r="BC274" s="289">
        <f>IF(AY274=AZ274,BB274,AZ274*$AL274/100)</f>
        <v>0</v>
      </c>
      <c r="BD274" s="178"/>
      <c r="BE274" s="178"/>
      <c r="BL274" s="178">
        <f>IF(AY274=AZ274,0,1)</f>
        <v>0</v>
      </c>
      <c r="BM274" s="178" t="str">
        <f>IF(BL274=1,AL274,"")</f>
        <v/>
      </c>
    </row>
    <row r="275" spans="2:65" s="33" customFormat="1" ht="18" customHeight="1" x14ac:dyDescent="0.15">
      <c r="B275" s="412"/>
      <c r="C275" s="413"/>
      <c r="D275" s="413"/>
      <c r="E275" s="413"/>
      <c r="F275" s="413"/>
      <c r="G275" s="413"/>
      <c r="H275" s="413"/>
      <c r="I275" s="414"/>
      <c r="J275" s="412"/>
      <c r="K275" s="413"/>
      <c r="L275" s="413"/>
      <c r="M275" s="413"/>
      <c r="N275" s="418"/>
      <c r="O275" s="321"/>
      <c r="P275" s="334" t="s">
        <v>45</v>
      </c>
      <c r="Q275" s="319"/>
      <c r="R275" s="334" t="s">
        <v>46</v>
      </c>
      <c r="S275" s="138"/>
      <c r="T275" s="420" t="s">
        <v>47</v>
      </c>
      <c r="U275" s="421"/>
      <c r="V275" s="422"/>
      <c r="W275" s="423"/>
      <c r="X275" s="423"/>
      <c r="Y275" s="75"/>
      <c r="Z275" s="40"/>
      <c r="AA275" s="41"/>
      <c r="AB275" s="41"/>
      <c r="AC275" s="42"/>
      <c r="AD275" s="40"/>
      <c r="AE275" s="41"/>
      <c r="AF275" s="41"/>
      <c r="AG275" s="47"/>
      <c r="AH275" s="407">
        <f>IF(V275="賃金で算定",V276+Z276-AD276,0)</f>
        <v>0</v>
      </c>
      <c r="AI275" s="408"/>
      <c r="AJ275" s="408"/>
      <c r="AK275" s="409"/>
      <c r="AL275" s="66"/>
      <c r="AM275" s="67"/>
      <c r="AN275" s="410"/>
      <c r="AO275" s="411"/>
      <c r="AP275" s="411"/>
      <c r="AQ275" s="411"/>
      <c r="AR275" s="411"/>
      <c r="AS275" s="39"/>
      <c r="AT275" s="56"/>
      <c r="AU275" s="56"/>
      <c r="AV275" s="53" t="str">
        <f>IF(OR(O275="",Q275=""),"", IF(O275&lt;20,DATE(O275+118,Q275,IF(S275="",1,S275)),DATE(O275+88,Q275,IF(S275="",1,S275))))</f>
        <v/>
      </c>
      <c r="AW275" s="55" t="str">
        <f>IF(AV275&lt;=設定シート!C$15,"昔",IF(AV275&lt;=設定シート!E$15,"上",IF(AV275&lt;=設定シート!G$15,"中","下")))</f>
        <v>下</v>
      </c>
      <c r="AX275" s="224">
        <f>IF(AV275&lt;=設定シート!$E$36,5,IF(AV275&lt;=設定シート!$I$36,7,IF(AV275&lt;=設定シート!$M$36,9,11)))</f>
        <v>11</v>
      </c>
      <c r="AY275" s="290"/>
      <c r="AZ275" s="288"/>
      <c r="BA275" s="292">
        <f t="shared" ref="BA275" si="142">AN275</f>
        <v>0</v>
      </c>
      <c r="BB275" s="288"/>
      <c r="BC275" s="288"/>
      <c r="BD275" s="178"/>
      <c r="BE275" s="178"/>
      <c r="BL275" s="1"/>
      <c r="BM275" s="1"/>
    </row>
    <row r="276" spans="2:65" s="33" customFormat="1" ht="18" customHeight="1" x14ac:dyDescent="0.15">
      <c r="B276" s="415"/>
      <c r="C276" s="416"/>
      <c r="D276" s="416"/>
      <c r="E276" s="416"/>
      <c r="F276" s="416"/>
      <c r="G276" s="416"/>
      <c r="H276" s="416"/>
      <c r="I276" s="417"/>
      <c r="J276" s="415"/>
      <c r="K276" s="416"/>
      <c r="L276" s="416"/>
      <c r="M276" s="416"/>
      <c r="N276" s="419"/>
      <c r="O276" s="322"/>
      <c r="P276" s="335" t="s">
        <v>45</v>
      </c>
      <c r="Q276" s="320"/>
      <c r="R276" s="335" t="s">
        <v>46</v>
      </c>
      <c r="S276" s="141"/>
      <c r="T276" s="445" t="s">
        <v>48</v>
      </c>
      <c r="U276" s="446"/>
      <c r="V276" s="447"/>
      <c r="W276" s="448"/>
      <c r="X276" s="448"/>
      <c r="Y276" s="449"/>
      <c r="Z276" s="447"/>
      <c r="AA276" s="448"/>
      <c r="AB276" s="448"/>
      <c r="AC276" s="448"/>
      <c r="AD276" s="450">
        <v>0</v>
      </c>
      <c r="AE276" s="451"/>
      <c r="AF276" s="451"/>
      <c r="AG276" s="537"/>
      <c r="AH276" s="400">
        <f>IF(V275="賃金で算定",0,V276+Z276-AD276)</f>
        <v>0</v>
      </c>
      <c r="AI276" s="400"/>
      <c r="AJ276" s="400"/>
      <c r="AK276" s="401"/>
      <c r="AL276" s="405">
        <f>IF(V275="賃金で算定","賃金で算定",IF(OR(V276=0,$F283="",AV275=""),0,IF(AW275="昔",VLOOKUP($F283,労務比率,AX275,FALSE),IF(AW275="上",VLOOKUP($F283,労務比率,AX275,FALSE),IF(AW275="中",VLOOKUP($F283,労務比率,AX275,FALSE),VLOOKUP($F283,労務比率,AX275,FALSE))))))</f>
        <v>0</v>
      </c>
      <c r="AM276" s="406"/>
      <c r="AN276" s="402">
        <f>IF(V275="賃金で算定",0,INT(AH276*AL276/100))</f>
        <v>0</v>
      </c>
      <c r="AO276" s="403"/>
      <c r="AP276" s="403"/>
      <c r="AQ276" s="403"/>
      <c r="AR276" s="403"/>
      <c r="AS276" s="38"/>
      <c r="AT276" s="56"/>
      <c r="AU276" s="56"/>
      <c r="AV276" s="53"/>
      <c r="AW276" s="55"/>
      <c r="AX276" s="224"/>
      <c r="AY276" s="291">
        <f t="shared" ref="AY276" si="143">AH276</f>
        <v>0</v>
      </c>
      <c r="AZ276" s="289">
        <f>IF(AV275&lt;=設定シート!C$85,AH276,IF(AND(AV275&gt;=設定シート!E$85,AV275&lt;=設定シート!G$85),AH276*105/108,AH276))</f>
        <v>0</v>
      </c>
      <c r="BA276" s="286"/>
      <c r="BB276" s="289">
        <f t="shared" ref="BB276" si="144">IF($AL276="賃金で算定",0,INT(AY276*$AL276/100))</f>
        <v>0</v>
      </c>
      <c r="BC276" s="289">
        <f>IF(AY276=AZ276,BB276,AZ276*$AL276/100)</f>
        <v>0</v>
      </c>
      <c r="BD276" s="178"/>
      <c r="BE276" s="178"/>
      <c r="BL276" s="178">
        <f>IF(AY276=AZ276,0,1)</f>
        <v>0</v>
      </c>
      <c r="BM276" s="178" t="str">
        <f>IF(BL276=1,AL276,"")</f>
        <v/>
      </c>
    </row>
    <row r="277" spans="2:65" s="33" customFormat="1" ht="18" customHeight="1" x14ac:dyDescent="0.15">
      <c r="B277" s="412"/>
      <c r="C277" s="413"/>
      <c r="D277" s="413"/>
      <c r="E277" s="413"/>
      <c r="F277" s="413"/>
      <c r="G277" s="413"/>
      <c r="H277" s="413"/>
      <c r="I277" s="414"/>
      <c r="J277" s="412"/>
      <c r="K277" s="413"/>
      <c r="L277" s="413"/>
      <c r="M277" s="413"/>
      <c r="N277" s="418"/>
      <c r="O277" s="321"/>
      <c r="P277" s="334" t="s">
        <v>45</v>
      </c>
      <c r="Q277" s="319"/>
      <c r="R277" s="334" t="s">
        <v>46</v>
      </c>
      <c r="S277" s="138"/>
      <c r="T277" s="420" t="s">
        <v>20</v>
      </c>
      <c r="U277" s="421"/>
      <c r="V277" s="422"/>
      <c r="W277" s="423"/>
      <c r="X277" s="423"/>
      <c r="Y277" s="75"/>
      <c r="Z277" s="40"/>
      <c r="AA277" s="41"/>
      <c r="AB277" s="41"/>
      <c r="AC277" s="42"/>
      <c r="AD277" s="40"/>
      <c r="AE277" s="41"/>
      <c r="AF277" s="41"/>
      <c r="AG277" s="47"/>
      <c r="AH277" s="407">
        <f>IF(V277="賃金で算定",V278+Z278-AD278,0)</f>
        <v>0</v>
      </c>
      <c r="AI277" s="408"/>
      <c r="AJ277" s="408"/>
      <c r="AK277" s="409"/>
      <c r="AL277" s="66"/>
      <c r="AM277" s="67"/>
      <c r="AN277" s="410"/>
      <c r="AO277" s="411"/>
      <c r="AP277" s="411"/>
      <c r="AQ277" s="411"/>
      <c r="AR277" s="411"/>
      <c r="AS277" s="39"/>
      <c r="AT277" s="56"/>
      <c r="AU277" s="56"/>
      <c r="AV277" s="53" t="str">
        <f>IF(OR(O277="",Q277=""),"", IF(O277&lt;20,DATE(O277+118,Q277,IF(S277="",1,S277)),DATE(O277+88,Q277,IF(S277="",1,S277))))</f>
        <v/>
      </c>
      <c r="AW277" s="55" t="str">
        <f>IF(AV277&lt;=設定シート!C$15,"昔",IF(AV277&lt;=設定シート!E$15,"上",IF(AV277&lt;=設定シート!G$15,"中","下")))</f>
        <v>下</v>
      </c>
      <c r="AX277" s="224">
        <f>IF(AV277&lt;=設定シート!$E$36,5,IF(AV277&lt;=設定シート!$I$36,7,IF(AV277&lt;=設定シート!$M$36,9,11)))</f>
        <v>11</v>
      </c>
      <c r="AY277" s="290"/>
      <c r="AZ277" s="288"/>
      <c r="BA277" s="292">
        <f t="shared" ref="BA277" si="145">AN277</f>
        <v>0</v>
      </c>
      <c r="BB277" s="288"/>
      <c r="BC277" s="288"/>
      <c r="BD277" s="178"/>
      <c r="BE277" s="178"/>
      <c r="BL277" s="1"/>
      <c r="BM277" s="1"/>
    </row>
    <row r="278" spans="2:65" s="33" customFormat="1" ht="18" customHeight="1" x14ac:dyDescent="0.15">
      <c r="B278" s="415"/>
      <c r="C278" s="416"/>
      <c r="D278" s="416"/>
      <c r="E278" s="416"/>
      <c r="F278" s="416"/>
      <c r="G278" s="416"/>
      <c r="H278" s="416"/>
      <c r="I278" s="417"/>
      <c r="J278" s="415"/>
      <c r="K278" s="416"/>
      <c r="L278" s="416"/>
      <c r="M278" s="416"/>
      <c r="N278" s="419"/>
      <c r="O278" s="322"/>
      <c r="P278" s="335" t="s">
        <v>45</v>
      </c>
      <c r="Q278" s="320"/>
      <c r="R278" s="335" t="s">
        <v>46</v>
      </c>
      <c r="S278" s="141"/>
      <c r="T278" s="445" t="s">
        <v>21</v>
      </c>
      <c r="U278" s="446"/>
      <c r="V278" s="447"/>
      <c r="W278" s="448"/>
      <c r="X278" s="448"/>
      <c r="Y278" s="449"/>
      <c r="Z278" s="447"/>
      <c r="AA278" s="448"/>
      <c r="AB278" s="448"/>
      <c r="AC278" s="448"/>
      <c r="AD278" s="450">
        <v>0</v>
      </c>
      <c r="AE278" s="451"/>
      <c r="AF278" s="451"/>
      <c r="AG278" s="537"/>
      <c r="AH278" s="400">
        <f>IF(V277="賃金で算定",0,V278+Z278-AD278)</f>
        <v>0</v>
      </c>
      <c r="AI278" s="400"/>
      <c r="AJ278" s="400"/>
      <c r="AK278" s="401"/>
      <c r="AL278" s="405">
        <f>IF(V277="賃金で算定","賃金で算定",IF(OR(V278=0,$F283="",AV277=""),0,IF(AW277="昔",VLOOKUP($F283,労務比率,AX277,FALSE),IF(AW277="上",VLOOKUP($F283,労務比率,AX277,FALSE),IF(AW277="中",VLOOKUP($F283,労務比率,AX277,FALSE),VLOOKUP($F283,労務比率,AX277,FALSE))))))</f>
        <v>0</v>
      </c>
      <c r="AM278" s="406"/>
      <c r="AN278" s="402">
        <f>IF(V277="賃金で算定",0,INT(AH278*AL278/100))</f>
        <v>0</v>
      </c>
      <c r="AO278" s="403"/>
      <c r="AP278" s="403"/>
      <c r="AQ278" s="403"/>
      <c r="AR278" s="403"/>
      <c r="AS278" s="38"/>
      <c r="AT278" s="56"/>
      <c r="AU278" s="56"/>
      <c r="AV278" s="53"/>
      <c r="AW278" s="55"/>
      <c r="AX278" s="224"/>
      <c r="AY278" s="291">
        <f t="shared" ref="AY278" si="146">AH278</f>
        <v>0</v>
      </c>
      <c r="AZ278" s="289">
        <f>IF(AV277&lt;=設定シート!C$85,AH278,IF(AND(AV277&gt;=設定シート!E$85,AV277&lt;=設定シート!G$85),AH278*105/108,AH278))</f>
        <v>0</v>
      </c>
      <c r="BA278" s="286"/>
      <c r="BB278" s="289">
        <f t="shared" ref="BB278" si="147">IF($AL278="賃金で算定",0,INT(AY278*$AL278/100))</f>
        <v>0</v>
      </c>
      <c r="BC278" s="289">
        <f>IF(AY278=AZ278,BB278,AZ278*$AL278/100)</f>
        <v>0</v>
      </c>
      <c r="BD278" s="178"/>
      <c r="BE278" s="178"/>
      <c r="BL278" s="178">
        <f>IF(AY278=AZ278,0,1)</f>
        <v>0</v>
      </c>
      <c r="BM278" s="178" t="str">
        <f>IF(BL278=1,AL278,"")</f>
        <v/>
      </c>
    </row>
    <row r="279" spans="2:65" s="33" customFormat="1" ht="18" customHeight="1" x14ac:dyDescent="0.15">
      <c r="B279" s="412"/>
      <c r="C279" s="413"/>
      <c r="D279" s="413"/>
      <c r="E279" s="413"/>
      <c r="F279" s="413"/>
      <c r="G279" s="413"/>
      <c r="H279" s="413"/>
      <c r="I279" s="414"/>
      <c r="J279" s="412"/>
      <c r="K279" s="413"/>
      <c r="L279" s="413"/>
      <c r="M279" s="413"/>
      <c r="N279" s="418"/>
      <c r="O279" s="321"/>
      <c r="P279" s="334" t="s">
        <v>45</v>
      </c>
      <c r="Q279" s="319"/>
      <c r="R279" s="334" t="s">
        <v>46</v>
      </c>
      <c r="S279" s="138"/>
      <c r="T279" s="420" t="s">
        <v>47</v>
      </c>
      <c r="U279" s="421"/>
      <c r="V279" s="422"/>
      <c r="W279" s="423"/>
      <c r="X279" s="423"/>
      <c r="Y279" s="75"/>
      <c r="Z279" s="40"/>
      <c r="AA279" s="41"/>
      <c r="AB279" s="41"/>
      <c r="AC279" s="42"/>
      <c r="AD279" s="40"/>
      <c r="AE279" s="41"/>
      <c r="AF279" s="41"/>
      <c r="AG279" s="47"/>
      <c r="AH279" s="407">
        <f>IF(V279="賃金で算定",V280+Z280-AD280,0)</f>
        <v>0</v>
      </c>
      <c r="AI279" s="408"/>
      <c r="AJ279" s="408"/>
      <c r="AK279" s="409"/>
      <c r="AL279" s="66"/>
      <c r="AM279" s="67"/>
      <c r="AN279" s="410"/>
      <c r="AO279" s="411"/>
      <c r="AP279" s="411"/>
      <c r="AQ279" s="411"/>
      <c r="AR279" s="411"/>
      <c r="AS279" s="39"/>
      <c r="AT279" s="56"/>
      <c r="AU279" s="56"/>
      <c r="AV279" s="53" t="str">
        <f>IF(OR(O279="",Q279=""),"", IF(O279&lt;20,DATE(O279+118,Q279,IF(S279="",1,S279)),DATE(O279+88,Q279,IF(S279="",1,S279))))</f>
        <v/>
      </c>
      <c r="AW279" s="55" t="str">
        <f>IF(AV279&lt;=設定シート!C$15,"昔",IF(AV279&lt;=設定シート!E$15,"上",IF(AV279&lt;=設定シート!G$15,"中","下")))</f>
        <v>下</v>
      </c>
      <c r="AX279" s="224">
        <f>IF(AV279&lt;=設定シート!$E$36,5,IF(AV279&lt;=設定シート!$I$36,7,IF(AV279&lt;=設定シート!$M$36,9,11)))</f>
        <v>11</v>
      </c>
      <c r="AY279" s="290"/>
      <c r="AZ279" s="288"/>
      <c r="BA279" s="292">
        <f t="shared" ref="BA279" si="148">AN279</f>
        <v>0</v>
      </c>
      <c r="BB279" s="288"/>
      <c r="BC279" s="288"/>
      <c r="BD279" s="178"/>
      <c r="BE279" s="178"/>
      <c r="BL279" s="1"/>
      <c r="BM279" s="1"/>
    </row>
    <row r="280" spans="2:65" s="33" customFormat="1" ht="18" customHeight="1" x14ac:dyDescent="0.15">
      <c r="B280" s="415"/>
      <c r="C280" s="416"/>
      <c r="D280" s="416"/>
      <c r="E280" s="416"/>
      <c r="F280" s="416"/>
      <c r="G280" s="416"/>
      <c r="H280" s="416"/>
      <c r="I280" s="417"/>
      <c r="J280" s="415"/>
      <c r="K280" s="416"/>
      <c r="L280" s="416"/>
      <c r="M280" s="416"/>
      <c r="N280" s="419"/>
      <c r="O280" s="322"/>
      <c r="P280" s="335" t="s">
        <v>45</v>
      </c>
      <c r="Q280" s="320"/>
      <c r="R280" s="335" t="s">
        <v>46</v>
      </c>
      <c r="S280" s="141"/>
      <c r="T280" s="445" t="s">
        <v>48</v>
      </c>
      <c r="U280" s="446"/>
      <c r="V280" s="447"/>
      <c r="W280" s="448"/>
      <c r="X280" s="448"/>
      <c r="Y280" s="449"/>
      <c r="Z280" s="447"/>
      <c r="AA280" s="448"/>
      <c r="AB280" s="448"/>
      <c r="AC280" s="448"/>
      <c r="AD280" s="450">
        <v>0</v>
      </c>
      <c r="AE280" s="451"/>
      <c r="AF280" s="451"/>
      <c r="AG280" s="537"/>
      <c r="AH280" s="400">
        <f>IF(V279="賃金で算定",0,V280+Z280-AD280)</f>
        <v>0</v>
      </c>
      <c r="AI280" s="400"/>
      <c r="AJ280" s="400"/>
      <c r="AK280" s="401"/>
      <c r="AL280" s="405">
        <f>IF(V279="賃金で算定","賃金で算定",IF(OR(V280=0,$F283="",AV279=""),0,IF(AW279="昔",VLOOKUP($F283,労務比率,AX279,FALSE),IF(AW279="上",VLOOKUP($F283,労務比率,AX279,FALSE),IF(AW279="中",VLOOKUP($F283,労務比率,AX279,FALSE),VLOOKUP($F283,労務比率,AX279,FALSE))))))</f>
        <v>0</v>
      </c>
      <c r="AM280" s="406"/>
      <c r="AN280" s="402">
        <f>IF(V279="賃金で算定",0,INT(AH280*AL280/100))</f>
        <v>0</v>
      </c>
      <c r="AO280" s="403"/>
      <c r="AP280" s="403"/>
      <c r="AQ280" s="403"/>
      <c r="AR280" s="403"/>
      <c r="AS280" s="38"/>
      <c r="AT280" s="56"/>
      <c r="AU280" s="56"/>
      <c r="AV280" s="53"/>
      <c r="AW280" s="55"/>
      <c r="AX280" s="224"/>
      <c r="AY280" s="291">
        <f t="shared" ref="AY280" si="149">AH280</f>
        <v>0</v>
      </c>
      <c r="AZ280" s="289">
        <f>IF(AV279&lt;=設定シート!C$85,AH280,IF(AND(AV279&gt;=設定シート!E$85,AV279&lt;=設定シート!G$85),AH280*105/108,AH280))</f>
        <v>0</v>
      </c>
      <c r="BA280" s="286"/>
      <c r="BB280" s="289">
        <f t="shared" ref="BB280" si="150">IF($AL280="賃金で算定",0,INT(AY280*$AL280/100))</f>
        <v>0</v>
      </c>
      <c r="BC280" s="289">
        <f>IF(AY280=AZ280,BB280,AZ280*$AL280/100)</f>
        <v>0</v>
      </c>
      <c r="BD280" s="178"/>
      <c r="BE280" s="178"/>
      <c r="BL280" s="178">
        <f>IF(AY280=AZ280,0,1)</f>
        <v>0</v>
      </c>
      <c r="BM280" s="178" t="str">
        <f>IF(BL280=1,AL280,"")</f>
        <v/>
      </c>
    </row>
    <row r="281" spans="2:65" s="33" customFormat="1" ht="18" customHeight="1" x14ac:dyDescent="0.15">
      <c r="B281" s="412"/>
      <c r="C281" s="413"/>
      <c r="D281" s="413"/>
      <c r="E281" s="413"/>
      <c r="F281" s="413"/>
      <c r="G281" s="413"/>
      <c r="H281" s="413"/>
      <c r="I281" s="414"/>
      <c r="J281" s="412"/>
      <c r="K281" s="413"/>
      <c r="L281" s="413"/>
      <c r="M281" s="413"/>
      <c r="N281" s="418"/>
      <c r="O281" s="321"/>
      <c r="P281" s="334" t="s">
        <v>45</v>
      </c>
      <c r="Q281" s="319"/>
      <c r="R281" s="334" t="s">
        <v>46</v>
      </c>
      <c r="S281" s="138"/>
      <c r="T281" s="420" t="s">
        <v>47</v>
      </c>
      <c r="U281" s="421"/>
      <c r="V281" s="422"/>
      <c r="W281" s="423"/>
      <c r="X281" s="423"/>
      <c r="Y281" s="75"/>
      <c r="Z281" s="40"/>
      <c r="AA281" s="41"/>
      <c r="AB281" s="41"/>
      <c r="AC281" s="42"/>
      <c r="AD281" s="40"/>
      <c r="AE281" s="41"/>
      <c r="AF281" s="41"/>
      <c r="AG281" s="47"/>
      <c r="AH281" s="407">
        <f>IF(V281="賃金で算定",V282+Z282-AD282,0)</f>
        <v>0</v>
      </c>
      <c r="AI281" s="408"/>
      <c r="AJ281" s="408"/>
      <c r="AK281" s="409"/>
      <c r="AL281" s="66"/>
      <c r="AM281" s="67"/>
      <c r="AN281" s="410"/>
      <c r="AO281" s="411"/>
      <c r="AP281" s="411"/>
      <c r="AQ281" s="411"/>
      <c r="AR281" s="411"/>
      <c r="AS281" s="39"/>
      <c r="AT281" s="56"/>
      <c r="AU281" s="56"/>
      <c r="AV281" s="53" t="str">
        <f>IF(OR(O281="",Q281=""),"", IF(O281&lt;20,DATE(O281+118,Q281,IF(S281="",1,S281)),DATE(O281+88,Q281,IF(S281="",1,S281))))</f>
        <v/>
      </c>
      <c r="AW281" s="55" t="str">
        <f>IF(AV281&lt;=設定シート!C$15,"昔",IF(AV281&lt;=設定シート!E$15,"上",IF(AV281&lt;=設定シート!G$15,"中","下")))</f>
        <v>下</v>
      </c>
      <c r="AX281" s="224">
        <f>IF(AV281&lt;=設定シート!$E$36,5,IF(AV281&lt;=設定シート!$I$36,7,IF(AV281&lt;=設定シート!$M$36,9,11)))</f>
        <v>11</v>
      </c>
      <c r="AY281" s="290"/>
      <c r="AZ281" s="288"/>
      <c r="BA281" s="292">
        <f t="shared" ref="BA281" si="151">AN281</f>
        <v>0</v>
      </c>
      <c r="BB281" s="288"/>
      <c r="BC281" s="288"/>
      <c r="BD281" s="178"/>
      <c r="BE281" s="178"/>
      <c r="BL281" s="1"/>
      <c r="BM281" s="1"/>
    </row>
    <row r="282" spans="2:65" s="33" customFormat="1" ht="18" customHeight="1" x14ac:dyDescent="0.15">
      <c r="B282" s="415"/>
      <c r="C282" s="416"/>
      <c r="D282" s="416"/>
      <c r="E282" s="416"/>
      <c r="F282" s="416"/>
      <c r="G282" s="416"/>
      <c r="H282" s="416"/>
      <c r="I282" s="417"/>
      <c r="J282" s="415"/>
      <c r="K282" s="416"/>
      <c r="L282" s="416"/>
      <c r="M282" s="416"/>
      <c r="N282" s="419"/>
      <c r="O282" s="322"/>
      <c r="P282" s="335" t="s">
        <v>45</v>
      </c>
      <c r="Q282" s="320"/>
      <c r="R282" s="335" t="s">
        <v>46</v>
      </c>
      <c r="S282" s="141"/>
      <c r="T282" s="445" t="s">
        <v>48</v>
      </c>
      <c r="U282" s="446"/>
      <c r="V282" s="447"/>
      <c r="W282" s="448"/>
      <c r="X282" s="448"/>
      <c r="Y282" s="449"/>
      <c r="Z282" s="447"/>
      <c r="AA282" s="448"/>
      <c r="AB282" s="448"/>
      <c r="AC282" s="448"/>
      <c r="AD282" s="450">
        <v>0</v>
      </c>
      <c r="AE282" s="451"/>
      <c r="AF282" s="451"/>
      <c r="AG282" s="537"/>
      <c r="AH282" s="402">
        <f>IF(V281="賃金で算定",0,V282+Z282-AD282)</f>
        <v>0</v>
      </c>
      <c r="AI282" s="403"/>
      <c r="AJ282" s="403"/>
      <c r="AK282" s="404"/>
      <c r="AL282" s="405">
        <f>IF(V281="賃金で算定","賃金で算定",IF(OR(V282=0,$F283="",AV281=""),0,IF(AW281="昔",VLOOKUP($F283,労務比率,AX281,FALSE),IF(AW281="上",VLOOKUP($F283,労務比率,AX281,FALSE),IF(AW281="中",VLOOKUP($F283,労務比率,AX281,FALSE),VLOOKUP($F283,労務比率,AX281,FALSE))))))</f>
        <v>0</v>
      </c>
      <c r="AM282" s="406"/>
      <c r="AN282" s="402">
        <f>IF(V281="賃金で算定",0,INT(AH282*AL282/100))</f>
        <v>0</v>
      </c>
      <c r="AO282" s="403"/>
      <c r="AP282" s="403"/>
      <c r="AQ282" s="403"/>
      <c r="AR282" s="403"/>
      <c r="AS282" s="38"/>
      <c r="AT282" s="56"/>
      <c r="AU282" s="56"/>
      <c r="AV282" s="53"/>
      <c r="AW282" s="55"/>
      <c r="AX282" s="224"/>
      <c r="AY282" s="291">
        <f t="shared" ref="AY282" si="152">AH282</f>
        <v>0</v>
      </c>
      <c r="AZ282" s="289">
        <f>IF(AV281&lt;=設定シート!C$85,AH282,IF(AND(AV281&gt;=設定シート!E$85,AV281&lt;=設定シート!G$85),AH282*105/108,AH282))</f>
        <v>0</v>
      </c>
      <c r="BA282" s="286"/>
      <c r="BB282" s="289">
        <f t="shared" ref="BB282" si="153">IF($AL282="賃金で算定",0,INT(AY282*$AL282/100))</f>
        <v>0</v>
      </c>
      <c r="BC282" s="289">
        <f>IF(AY282=AZ282,BB282,AZ282*$AL282/100)</f>
        <v>0</v>
      </c>
      <c r="BD282" s="178"/>
      <c r="BE282" s="178"/>
      <c r="BL282" s="178">
        <f>IF(AY282=AZ282,0,1)</f>
        <v>0</v>
      </c>
      <c r="BM282" s="178" t="str">
        <f>IF(BL282=1,AL282,"")</f>
        <v/>
      </c>
    </row>
    <row r="283" spans="2:65" s="33" customFormat="1" ht="18" customHeight="1" x14ac:dyDescent="0.15">
      <c r="B283" s="424" t="s">
        <v>82</v>
      </c>
      <c r="C283" s="425"/>
      <c r="D283" s="425"/>
      <c r="E283" s="426"/>
      <c r="F283" s="433"/>
      <c r="G283" s="434"/>
      <c r="H283" s="434"/>
      <c r="I283" s="434"/>
      <c r="J283" s="434"/>
      <c r="K283" s="434"/>
      <c r="L283" s="434"/>
      <c r="M283" s="434"/>
      <c r="N283" s="435"/>
      <c r="O283" s="424" t="s">
        <v>49</v>
      </c>
      <c r="P283" s="425"/>
      <c r="Q283" s="425"/>
      <c r="R283" s="425"/>
      <c r="S283" s="425"/>
      <c r="T283" s="425"/>
      <c r="U283" s="426"/>
      <c r="V283" s="442">
        <f>AH283</f>
        <v>0</v>
      </c>
      <c r="W283" s="443"/>
      <c r="X283" s="443"/>
      <c r="Y283" s="444"/>
      <c r="Z283" s="260"/>
      <c r="AA283" s="261"/>
      <c r="AB283" s="261"/>
      <c r="AC283" s="42"/>
      <c r="AD283" s="260"/>
      <c r="AE283" s="261"/>
      <c r="AF283" s="261"/>
      <c r="AG283" s="42"/>
      <c r="AH283" s="407">
        <f>AH265+AH267+AH269+AH271+AH273+AH275+AH277+AH279+AH281</f>
        <v>0</v>
      </c>
      <c r="AI283" s="408"/>
      <c r="AJ283" s="408"/>
      <c r="AK283" s="409"/>
      <c r="AL283" s="68"/>
      <c r="AM283" s="69"/>
      <c r="AN283" s="407">
        <f>AN265+AN267+AN269+AN271+AN273+AN275+AN277+AN279+AN281</f>
        <v>0</v>
      </c>
      <c r="AO283" s="408"/>
      <c r="AP283" s="408"/>
      <c r="AQ283" s="408"/>
      <c r="AR283" s="408"/>
      <c r="AS283" s="262"/>
      <c r="AT283" s="56"/>
      <c r="AU283" s="56"/>
      <c r="AW283" s="55"/>
      <c r="AX283" s="224"/>
      <c r="AY283" s="290"/>
      <c r="AZ283" s="293"/>
      <c r="BA283" s="300">
        <f>BA265+BA267+BA269+BA271+BA273+BA275+BA277+BA279+BA281</f>
        <v>0</v>
      </c>
      <c r="BB283" s="301">
        <f>BB266+BB268+BB270+BB272+BB274+BB276+BB278+BB280+BB282</f>
        <v>0</v>
      </c>
      <c r="BC283" s="301">
        <f>SUMIF(BL266:BL282,0,BC266:BC282)+ROUNDDOWN(ROUNDDOWN(BL283*105/108,0)*BM283/100,0)</f>
        <v>0</v>
      </c>
      <c r="BD283" s="178"/>
      <c r="BE283" s="178"/>
      <c r="BL283" s="178">
        <f>SUMIF(BL266:BL282,1,AH266:AK282)</f>
        <v>0</v>
      </c>
      <c r="BM283" s="178">
        <f>IF(COUNT(BM266:BM282)=0,0,SUM(BM266:BM282)/COUNT(BM266:BM282))</f>
        <v>0</v>
      </c>
    </row>
    <row r="284" spans="2:65" s="33" customFormat="1" ht="18" customHeight="1" x14ac:dyDescent="0.15">
      <c r="B284" s="427"/>
      <c r="C284" s="428"/>
      <c r="D284" s="428"/>
      <c r="E284" s="429"/>
      <c r="F284" s="436"/>
      <c r="G284" s="437"/>
      <c r="H284" s="437"/>
      <c r="I284" s="437"/>
      <c r="J284" s="437"/>
      <c r="K284" s="437"/>
      <c r="L284" s="437"/>
      <c r="M284" s="437"/>
      <c r="N284" s="438"/>
      <c r="O284" s="427"/>
      <c r="P284" s="428"/>
      <c r="Q284" s="428"/>
      <c r="R284" s="428"/>
      <c r="S284" s="428"/>
      <c r="T284" s="428"/>
      <c r="U284" s="429"/>
      <c r="V284" s="399">
        <f>V266+V268+V270+V272+V274+V276+V278+V280+V282-V283</f>
        <v>0</v>
      </c>
      <c r="W284" s="400"/>
      <c r="X284" s="400"/>
      <c r="Y284" s="401"/>
      <c r="Z284" s="399">
        <f>Z266+Z268+Z270+Z272+Z274+Z276+Z278+Z280+Z282</f>
        <v>0</v>
      </c>
      <c r="AA284" s="400"/>
      <c r="AB284" s="400"/>
      <c r="AC284" s="400"/>
      <c r="AD284" s="399">
        <f>AD266+AD268+AD270+AD272+AD274+AD276+AD278+AD280+AD282</f>
        <v>0</v>
      </c>
      <c r="AE284" s="400"/>
      <c r="AF284" s="400"/>
      <c r="AG284" s="400"/>
      <c r="AH284" s="399">
        <f>AY284</f>
        <v>0</v>
      </c>
      <c r="AI284" s="400"/>
      <c r="AJ284" s="400"/>
      <c r="AK284" s="400"/>
      <c r="AL284" s="267"/>
      <c r="AM284" s="268"/>
      <c r="AN284" s="399">
        <f>BB284</f>
        <v>0</v>
      </c>
      <c r="AO284" s="400"/>
      <c r="AP284" s="400"/>
      <c r="AQ284" s="400"/>
      <c r="AR284" s="400"/>
      <c r="AS284" s="264"/>
      <c r="AT284" s="56"/>
      <c r="AU284" s="56"/>
      <c r="AW284" s="55"/>
      <c r="AX284" s="224"/>
      <c r="AY284" s="296">
        <f>AY266+AY268+AY270+AY272+AY274+AY276+AY278+AY280+AY282</f>
        <v>0</v>
      </c>
      <c r="AZ284" s="298"/>
      <c r="BA284" s="298"/>
      <c r="BB284" s="294">
        <f>BB283</f>
        <v>0</v>
      </c>
      <c r="BC284" s="302"/>
      <c r="BD284" s="178"/>
      <c r="BE284" s="178"/>
    </row>
    <row r="285" spans="2:65" s="33" customFormat="1" ht="18" customHeight="1" x14ac:dyDescent="0.15">
      <c r="B285" s="430"/>
      <c r="C285" s="431"/>
      <c r="D285" s="431"/>
      <c r="E285" s="432"/>
      <c r="F285" s="439"/>
      <c r="G285" s="440"/>
      <c r="H285" s="440"/>
      <c r="I285" s="440"/>
      <c r="J285" s="440"/>
      <c r="K285" s="440"/>
      <c r="L285" s="440"/>
      <c r="M285" s="440"/>
      <c r="N285" s="441"/>
      <c r="O285" s="430"/>
      <c r="P285" s="431"/>
      <c r="Q285" s="431"/>
      <c r="R285" s="431"/>
      <c r="S285" s="431"/>
      <c r="T285" s="431"/>
      <c r="U285" s="432"/>
      <c r="V285" s="402"/>
      <c r="W285" s="403"/>
      <c r="X285" s="403"/>
      <c r="Y285" s="404"/>
      <c r="Z285" s="402"/>
      <c r="AA285" s="403"/>
      <c r="AB285" s="403"/>
      <c r="AC285" s="403"/>
      <c r="AD285" s="402"/>
      <c r="AE285" s="403"/>
      <c r="AF285" s="403"/>
      <c r="AG285" s="403"/>
      <c r="AH285" s="402">
        <f>AZ285</f>
        <v>0</v>
      </c>
      <c r="AI285" s="403"/>
      <c r="AJ285" s="403"/>
      <c r="AK285" s="404"/>
      <c r="AL285" s="265"/>
      <c r="AM285" s="266"/>
      <c r="AN285" s="402">
        <f>BC285</f>
        <v>0</v>
      </c>
      <c r="AO285" s="403"/>
      <c r="AP285" s="403"/>
      <c r="AQ285" s="403"/>
      <c r="AR285" s="403"/>
      <c r="AS285" s="263"/>
      <c r="AT285" s="56"/>
      <c r="AU285" s="143"/>
      <c r="AW285" s="55"/>
      <c r="AX285" s="224"/>
      <c r="AY285" s="297"/>
      <c r="AZ285" s="299">
        <f>IF(AZ266+AZ268+AZ270+AZ272+AZ274+AZ276+AZ278+AZ280+AZ282=AY284,0,ROUNDDOWN(AZ266+AZ268+AZ270+AZ272+AZ274+AZ276+AZ278+AZ280+AZ282,0))</f>
        <v>0</v>
      </c>
      <c r="BA285" s="295"/>
      <c r="BB285" s="295"/>
      <c r="BC285" s="299">
        <f>IF(BC283=BB284,0,BC283)</f>
        <v>0</v>
      </c>
      <c r="BD285" s="178"/>
      <c r="BE285" s="178"/>
    </row>
    <row r="286" spans="2:65" s="33" customFormat="1" ht="18" customHeight="1" x14ac:dyDescent="0.15">
      <c r="AD286" s="1" t="str">
        <f>IF(AND($F283="",$V283+$V284&gt;0),"事業の種類を選択してください。","")</f>
        <v/>
      </c>
      <c r="AE286" s="1"/>
      <c r="AF286" s="1"/>
      <c r="AG286" s="1"/>
      <c r="AH286" s="1"/>
      <c r="AI286" s="1"/>
      <c r="AJ286" s="1"/>
      <c r="AK286" s="1"/>
      <c r="AL286" s="1"/>
      <c r="AM286" s="1"/>
      <c r="AN286" s="398">
        <f>IF(AN283=0,0,AN283+IF(AN285=0,AN284,AN285))</f>
        <v>0</v>
      </c>
      <c r="AO286" s="398"/>
      <c r="AP286" s="398"/>
      <c r="AQ286" s="398"/>
      <c r="AR286" s="398"/>
      <c r="AS286" s="56"/>
      <c r="AT286" s="56"/>
      <c r="AU286" s="56"/>
      <c r="AW286" s="55"/>
      <c r="AX286" s="224"/>
      <c r="AY286" s="224"/>
      <c r="AZ286" s="224"/>
      <c r="BA286" s="224"/>
      <c r="BB286" s="224"/>
      <c r="BC286" s="224"/>
      <c r="BD286" s="178"/>
      <c r="BE286" s="178"/>
    </row>
    <row r="287" spans="2:65" s="33" customFormat="1" ht="31.5" customHeight="1" x14ac:dyDescent="0.15">
      <c r="AN287" s="77"/>
      <c r="AO287" s="77"/>
      <c r="AP287" s="77"/>
      <c r="AQ287" s="77"/>
      <c r="AR287" s="77"/>
      <c r="AS287" s="56"/>
      <c r="AT287" s="56"/>
      <c r="AU287" s="56"/>
      <c r="AW287" s="55"/>
      <c r="AX287" s="224"/>
      <c r="AY287" s="224"/>
      <c r="AZ287" s="224"/>
      <c r="BA287" s="224"/>
      <c r="BB287" s="224"/>
      <c r="BC287" s="224"/>
      <c r="BD287" s="178"/>
      <c r="BE287" s="178"/>
    </row>
    <row r="288" spans="2:65" s="33" customFormat="1" ht="7.5" customHeight="1" x14ac:dyDescent="0.15">
      <c r="X288" s="35"/>
      <c r="Y288" s="35"/>
      <c r="Z288" s="56"/>
      <c r="AA288" s="56"/>
      <c r="AB288" s="56"/>
      <c r="AC288" s="56"/>
      <c r="AD288" s="56"/>
      <c r="AE288" s="56"/>
      <c r="AF288" s="56"/>
      <c r="AG288" s="56"/>
      <c r="AH288" s="56"/>
      <c r="AI288" s="56"/>
      <c r="AJ288" s="56"/>
      <c r="AK288" s="56"/>
      <c r="AL288" s="56"/>
      <c r="AM288" s="56"/>
      <c r="AN288" s="56"/>
      <c r="AO288" s="56"/>
      <c r="AP288" s="56"/>
      <c r="AQ288" s="56"/>
      <c r="AR288" s="56"/>
      <c r="AS288" s="56"/>
      <c r="AT288" s="1"/>
      <c r="AU288" s="1"/>
      <c r="AW288" s="55"/>
      <c r="AX288" s="224"/>
      <c r="AY288" s="224"/>
      <c r="AZ288" s="224"/>
      <c r="BA288" s="224"/>
      <c r="BB288" s="224"/>
      <c r="BC288" s="224"/>
      <c r="BD288" s="178"/>
      <c r="BE288" s="178"/>
    </row>
    <row r="289" spans="2:57" s="33" customFormat="1" ht="10.5" customHeight="1" x14ac:dyDescent="0.15">
      <c r="X289" s="35"/>
      <c r="Y289" s="35"/>
      <c r="Z289" s="56"/>
      <c r="AA289" s="56"/>
      <c r="AB289" s="56"/>
      <c r="AC289" s="56"/>
      <c r="AD289" s="56"/>
      <c r="AE289" s="56"/>
      <c r="AF289" s="56"/>
      <c r="AG289" s="56"/>
      <c r="AH289" s="56"/>
      <c r="AI289" s="56"/>
      <c r="AJ289" s="56"/>
      <c r="AK289" s="56"/>
      <c r="AL289" s="56"/>
      <c r="AM289" s="56"/>
      <c r="AN289" s="56"/>
      <c r="AO289" s="56"/>
      <c r="AP289" s="56"/>
      <c r="AQ289" s="56"/>
      <c r="AR289" s="56"/>
      <c r="AS289" s="56"/>
      <c r="AT289" s="1"/>
      <c r="AU289" s="1"/>
      <c r="AW289" s="55"/>
      <c r="AX289" s="224"/>
      <c r="AY289" s="224"/>
      <c r="AZ289" s="224"/>
      <c r="BA289" s="224"/>
      <c r="BB289" s="224"/>
      <c r="BC289" s="224"/>
      <c r="BD289" s="178"/>
      <c r="BE289" s="178"/>
    </row>
    <row r="290" spans="2:57" s="33" customFormat="1" ht="5.25" customHeight="1" x14ac:dyDescent="0.15">
      <c r="X290" s="35"/>
      <c r="Y290" s="35"/>
      <c r="Z290" s="56"/>
      <c r="AA290" s="56"/>
      <c r="AB290" s="56"/>
      <c r="AC290" s="56"/>
      <c r="AD290" s="56"/>
      <c r="AE290" s="56"/>
      <c r="AF290" s="56"/>
      <c r="AG290" s="56"/>
      <c r="AH290" s="56"/>
      <c r="AI290" s="56"/>
      <c r="AJ290" s="56"/>
      <c r="AK290" s="56"/>
      <c r="AL290" s="56"/>
      <c r="AM290" s="56"/>
      <c r="AN290" s="56"/>
      <c r="AO290" s="56"/>
      <c r="AP290" s="56"/>
      <c r="AQ290" s="56"/>
      <c r="AR290" s="56"/>
      <c r="AS290" s="56"/>
      <c r="AT290" s="1"/>
      <c r="AU290" s="1"/>
      <c r="AW290" s="55"/>
      <c r="AX290" s="224"/>
      <c r="AY290" s="224"/>
      <c r="AZ290" s="224"/>
      <c r="BA290" s="224"/>
      <c r="BB290" s="224"/>
      <c r="BC290" s="224"/>
      <c r="BD290" s="178"/>
      <c r="BE290" s="178"/>
    </row>
    <row r="291" spans="2:57" s="33" customFormat="1" ht="5.25" customHeight="1" x14ac:dyDescent="0.15">
      <c r="X291" s="35"/>
      <c r="Y291" s="35"/>
      <c r="Z291" s="56"/>
      <c r="AA291" s="56"/>
      <c r="AB291" s="56"/>
      <c r="AC291" s="56"/>
      <c r="AD291" s="56"/>
      <c r="AE291" s="56"/>
      <c r="AF291" s="56"/>
      <c r="AG291" s="56"/>
      <c r="AH291" s="56"/>
      <c r="AI291" s="56"/>
      <c r="AJ291" s="56"/>
      <c r="AK291" s="56"/>
      <c r="AL291" s="56"/>
      <c r="AM291" s="56"/>
      <c r="AN291" s="56"/>
      <c r="AO291" s="56"/>
      <c r="AP291" s="56"/>
      <c r="AQ291" s="56"/>
      <c r="AR291" s="56"/>
      <c r="AS291" s="56"/>
      <c r="AT291" s="1"/>
      <c r="AU291" s="1"/>
      <c r="AW291" s="55"/>
      <c r="AX291" s="224"/>
      <c r="AY291" s="224"/>
      <c r="AZ291" s="224"/>
      <c r="BA291" s="224"/>
      <c r="BB291" s="224"/>
      <c r="BC291" s="224"/>
      <c r="BD291" s="178"/>
      <c r="BE291" s="178"/>
    </row>
    <row r="292" spans="2:57" s="33" customFormat="1" ht="5.25" customHeight="1" x14ac:dyDescent="0.15">
      <c r="X292" s="35"/>
      <c r="Y292" s="35"/>
      <c r="Z292" s="56"/>
      <c r="AA292" s="56"/>
      <c r="AB292" s="56"/>
      <c r="AC292" s="56"/>
      <c r="AD292" s="56"/>
      <c r="AE292" s="56"/>
      <c r="AF292" s="56"/>
      <c r="AG292" s="56"/>
      <c r="AH292" s="56"/>
      <c r="AI292" s="56"/>
      <c r="AJ292" s="56"/>
      <c r="AK292" s="56"/>
      <c r="AL292" s="56"/>
      <c r="AM292" s="56"/>
      <c r="AN292" s="56"/>
      <c r="AO292" s="56"/>
      <c r="AP292" s="56"/>
      <c r="AQ292" s="56"/>
      <c r="AR292" s="56"/>
      <c r="AS292" s="56"/>
      <c r="AT292" s="1"/>
      <c r="AU292" s="1"/>
      <c r="AW292" s="55"/>
      <c r="AX292" s="224"/>
      <c r="AY292" s="224"/>
      <c r="AZ292" s="224"/>
      <c r="BA292" s="224"/>
      <c r="BB292" s="224"/>
      <c r="BC292" s="224"/>
      <c r="BD292" s="178"/>
      <c r="BE292" s="178"/>
    </row>
    <row r="293" spans="2:57" s="33" customFormat="1" ht="5.25" customHeight="1" x14ac:dyDescent="0.15">
      <c r="X293" s="35"/>
      <c r="Y293" s="35"/>
      <c r="Z293" s="56"/>
      <c r="AA293" s="56"/>
      <c r="AB293" s="56"/>
      <c r="AC293" s="56"/>
      <c r="AD293" s="56"/>
      <c r="AE293" s="56"/>
      <c r="AF293" s="56"/>
      <c r="AG293" s="56"/>
      <c r="AH293" s="56"/>
      <c r="AI293" s="56"/>
      <c r="AJ293" s="56"/>
      <c r="AK293" s="56"/>
      <c r="AL293" s="56"/>
      <c r="AM293" s="56"/>
      <c r="AN293" s="56"/>
      <c r="AO293" s="56"/>
      <c r="AP293" s="56"/>
      <c r="AQ293" s="56"/>
      <c r="AR293" s="56"/>
      <c r="AS293" s="56"/>
      <c r="AT293" s="1"/>
      <c r="AU293" s="1"/>
      <c r="AW293" s="55"/>
      <c r="AX293" s="224"/>
      <c r="AY293" s="224"/>
      <c r="AZ293" s="224"/>
      <c r="BA293" s="224"/>
      <c r="BB293" s="224"/>
      <c r="BC293" s="224"/>
      <c r="BD293" s="178"/>
      <c r="BE293" s="178"/>
    </row>
    <row r="294" spans="2:57" s="33" customFormat="1" ht="17.25" customHeight="1" x14ac:dyDescent="0.15">
      <c r="B294" s="57" t="s">
        <v>50</v>
      </c>
      <c r="L294" s="56"/>
      <c r="M294" s="56"/>
      <c r="N294" s="56"/>
      <c r="O294" s="56"/>
      <c r="P294" s="56"/>
      <c r="Q294" s="56"/>
      <c r="R294" s="56"/>
      <c r="S294" s="58"/>
      <c r="T294" s="58"/>
      <c r="U294" s="58"/>
      <c r="V294" s="58"/>
      <c r="W294" s="58"/>
      <c r="X294" s="56"/>
      <c r="Y294" s="56"/>
      <c r="Z294" s="56"/>
      <c r="AA294" s="56"/>
      <c r="AB294" s="56"/>
      <c r="AC294" s="56"/>
      <c r="AL294" s="59"/>
      <c r="AM294" s="1"/>
      <c r="AN294" s="1"/>
      <c r="AO294" s="1"/>
      <c r="AP294" s="1"/>
      <c r="AW294" s="55"/>
      <c r="AX294" s="224"/>
      <c r="AY294" s="224"/>
      <c r="AZ294" s="224"/>
      <c r="BA294" s="224"/>
      <c r="BB294" s="224"/>
      <c r="BC294" s="224"/>
      <c r="BD294" s="178"/>
      <c r="BE294" s="178"/>
    </row>
    <row r="295" spans="2:57" s="33" customFormat="1" ht="12.75" customHeight="1" x14ac:dyDescent="0.15">
      <c r="L295" s="56"/>
      <c r="M295" s="60"/>
      <c r="N295" s="60"/>
      <c r="O295" s="60"/>
      <c r="P295" s="60"/>
      <c r="Q295" s="60"/>
      <c r="R295" s="60"/>
      <c r="S295" s="60"/>
      <c r="T295" s="61"/>
      <c r="U295" s="61"/>
      <c r="V295" s="61"/>
      <c r="W295" s="61"/>
      <c r="X295" s="61"/>
      <c r="Y295" s="61"/>
      <c r="Z295" s="61"/>
      <c r="AA295" s="60"/>
      <c r="AB295" s="60"/>
      <c r="AC295" s="60"/>
      <c r="AL295" s="59"/>
      <c r="AM295" s="605" t="s">
        <v>263</v>
      </c>
      <c r="AN295" s="606"/>
      <c r="AO295" s="606"/>
      <c r="AP295" s="607"/>
      <c r="AW295" s="55"/>
      <c r="AX295" s="224"/>
      <c r="AY295" s="224"/>
      <c r="AZ295" s="224"/>
      <c r="BA295" s="224"/>
      <c r="BB295" s="224"/>
      <c r="BC295" s="224"/>
      <c r="BD295" s="178"/>
      <c r="BE295" s="178"/>
    </row>
    <row r="296" spans="2:57" s="33" customFormat="1" ht="12.75" customHeight="1" x14ac:dyDescent="0.15">
      <c r="L296" s="56"/>
      <c r="M296" s="60"/>
      <c r="N296" s="60"/>
      <c r="O296" s="60"/>
      <c r="P296" s="60"/>
      <c r="Q296" s="60"/>
      <c r="R296" s="60"/>
      <c r="S296" s="60"/>
      <c r="T296" s="61"/>
      <c r="U296" s="61"/>
      <c r="V296" s="61"/>
      <c r="W296" s="61"/>
      <c r="X296" s="61"/>
      <c r="Y296" s="61"/>
      <c r="Z296" s="61"/>
      <c r="AA296" s="60"/>
      <c r="AB296" s="60"/>
      <c r="AC296" s="60"/>
      <c r="AL296" s="59"/>
      <c r="AM296" s="608"/>
      <c r="AN296" s="609"/>
      <c r="AO296" s="609"/>
      <c r="AP296" s="610"/>
      <c r="AW296" s="55"/>
      <c r="AX296" s="224"/>
      <c r="AY296" s="224"/>
      <c r="AZ296" s="224"/>
      <c r="BA296" s="224"/>
      <c r="BB296" s="224"/>
      <c r="BC296" s="224"/>
      <c r="BD296" s="178"/>
      <c r="BE296" s="178"/>
    </row>
    <row r="297" spans="2:57" s="33" customFormat="1" ht="12.75" customHeight="1" x14ac:dyDescent="0.15">
      <c r="L297" s="56"/>
      <c r="M297" s="60"/>
      <c r="N297" s="60"/>
      <c r="O297" s="60"/>
      <c r="P297" s="60"/>
      <c r="Q297" s="60"/>
      <c r="R297" s="60"/>
      <c r="S297" s="60"/>
      <c r="T297" s="60"/>
      <c r="U297" s="60"/>
      <c r="V297" s="60"/>
      <c r="W297" s="60"/>
      <c r="X297" s="60"/>
      <c r="Y297" s="60"/>
      <c r="Z297" s="60"/>
      <c r="AA297" s="60"/>
      <c r="AB297" s="60"/>
      <c r="AC297" s="60"/>
      <c r="AL297" s="59"/>
      <c r="AM297" s="323"/>
      <c r="AN297" s="323"/>
      <c r="AO297" s="4"/>
      <c r="AP297" s="4"/>
      <c r="AW297" s="55"/>
      <c r="AX297" s="224"/>
      <c r="AY297" s="224"/>
      <c r="AZ297" s="224"/>
      <c r="BA297" s="224"/>
      <c r="BB297" s="224"/>
      <c r="BC297" s="224"/>
      <c r="BD297" s="178"/>
      <c r="BE297" s="178"/>
    </row>
    <row r="298" spans="2:57" s="33" customFormat="1" ht="6" customHeight="1" x14ac:dyDescent="0.15">
      <c r="L298" s="56"/>
      <c r="M298" s="60"/>
      <c r="N298" s="60"/>
      <c r="O298" s="60"/>
      <c r="P298" s="60"/>
      <c r="Q298" s="60"/>
      <c r="R298" s="60"/>
      <c r="S298" s="60"/>
      <c r="T298" s="60"/>
      <c r="U298" s="60"/>
      <c r="V298" s="60"/>
      <c r="W298" s="60"/>
      <c r="X298" s="60"/>
      <c r="Y298" s="60"/>
      <c r="Z298" s="60"/>
      <c r="AA298" s="60"/>
      <c r="AB298" s="60"/>
      <c r="AC298" s="60"/>
      <c r="AL298" s="59"/>
      <c r="AM298" s="59"/>
      <c r="AW298" s="55"/>
      <c r="AX298" s="224"/>
      <c r="AY298" s="224"/>
      <c r="AZ298" s="224"/>
      <c r="BA298" s="224"/>
      <c r="BB298" s="224"/>
      <c r="BC298" s="224"/>
      <c r="BD298" s="178"/>
      <c r="BE298" s="178"/>
    </row>
    <row r="299" spans="2:57" s="33" customFormat="1" ht="12.75" customHeight="1" x14ac:dyDescent="0.15">
      <c r="B299" s="512" t="s">
        <v>2</v>
      </c>
      <c r="C299" s="513"/>
      <c r="D299" s="513"/>
      <c r="E299" s="513"/>
      <c r="F299" s="513"/>
      <c r="G299" s="513"/>
      <c r="H299" s="513"/>
      <c r="I299" s="513"/>
      <c r="J299" s="515" t="s">
        <v>10</v>
      </c>
      <c r="K299" s="515"/>
      <c r="L299" s="62" t="s">
        <v>3</v>
      </c>
      <c r="M299" s="515" t="s">
        <v>11</v>
      </c>
      <c r="N299" s="515"/>
      <c r="O299" s="516" t="s">
        <v>12</v>
      </c>
      <c r="P299" s="515"/>
      <c r="Q299" s="515"/>
      <c r="R299" s="515"/>
      <c r="S299" s="515"/>
      <c r="T299" s="515"/>
      <c r="U299" s="515" t="s">
        <v>13</v>
      </c>
      <c r="V299" s="515"/>
      <c r="W299" s="515"/>
      <c r="X299" s="56"/>
      <c r="Y299" s="56"/>
      <c r="Z299" s="56"/>
      <c r="AA299" s="56"/>
      <c r="AB299" s="56"/>
      <c r="AC299" s="56"/>
      <c r="AD299" s="34"/>
      <c r="AE299" s="34"/>
      <c r="AF299" s="34"/>
      <c r="AG299" s="34"/>
      <c r="AH299" s="34"/>
      <c r="AI299" s="34"/>
      <c r="AJ299" s="34"/>
      <c r="AK299" s="56"/>
      <c r="AL299" s="517">
        <f>$AL$9</f>
        <v>0</v>
      </c>
      <c r="AM299" s="518"/>
      <c r="AN299" s="523" t="s">
        <v>4</v>
      </c>
      <c r="AO299" s="523"/>
      <c r="AP299" s="518">
        <v>8</v>
      </c>
      <c r="AQ299" s="518"/>
      <c r="AR299" s="526" t="s">
        <v>5</v>
      </c>
      <c r="AS299" s="527"/>
      <c r="AT299" s="56"/>
      <c r="AU299" s="56"/>
      <c r="AW299" s="55"/>
      <c r="AX299" s="224"/>
      <c r="AY299" s="224"/>
      <c r="AZ299" s="224"/>
      <c r="BA299" s="224"/>
      <c r="BB299" s="224"/>
      <c r="BC299" s="224"/>
      <c r="BD299" s="178"/>
      <c r="BE299" s="178"/>
    </row>
    <row r="300" spans="2:57" s="33" customFormat="1" ht="13.5" customHeight="1" x14ac:dyDescent="0.15">
      <c r="B300" s="513"/>
      <c r="C300" s="513"/>
      <c r="D300" s="513"/>
      <c r="E300" s="513"/>
      <c r="F300" s="513"/>
      <c r="G300" s="513"/>
      <c r="H300" s="513"/>
      <c r="I300" s="513"/>
      <c r="J300" s="532" t="str">
        <f>$J$10</f>
        <v>1</v>
      </c>
      <c r="K300" s="470" t="str">
        <f>$K$10</f>
        <v>3</v>
      </c>
      <c r="L300" s="534" t="str">
        <f>$L$10</f>
        <v>1</v>
      </c>
      <c r="M300" s="473" t="str">
        <f>$M$10</f>
        <v>0</v>
      </c>
      <c r="N300" s="470" t="str">
        <f>$N$10</f>
        <v>8</v>
      </c>
      <c r="O300" s="473" t="str">
        <f>$O$10</f>
        <v>9</v>
      </c>
      <c r="P300" s="467" t="str">
        <f>$P$10</f>
        <v>5</v>
      </c>
      <c r="Q300" s="467" t="str">
        <f>$Q$10</f>
        <v>1</v>
      </c>
      <c r="R300" s="467" t="str">
        <f>$R$10</f>
        <v>2</v>
      </c>
      <c r="S300" s="467" t="str">
        <f>$S$10</f>
        <v>2</v>
      </c>
      <c r="T300" s="470" t="str">
        <f>$T$10</f>
        <v>5</v>
      </c>
      <c r="U300" s="473">
        <f>$U$10</f>
        <v>0</v>
      </c>
      <c r="V300" s="467">
        <f>$V$10</f>
        <v>0</v>
      </c>
      <c r="W300" s="470">
        <f>$W$10</f>
        <v>0</v>
      </c>
      <c r="X300" s="56"/>
      <c r="Y300" s="56"/>
      <c r="Z300" s="56"/>
      <c r="AA300" s="56"/>
      <c r="AB300" s="56"/>
      <c r="AC300" s="56"/>
      <c r="AD300" s="34"/>
      <c r="AE300" s="34"/>
      <c r="AF300" s="34"/>
      <c r="AG300" s="34"/>
      <c r="AH300" s="34"/>
      <c r="AI300" s="34"/>
      <c r="AJ300" s="34"/>
      <c r="AK300" s="56"/>
      <c r="AL300" s="519"/>
      <c r="AM300" s="520"/>
      <c r="AN300" s="524"/>
      <c r="AO300" s="524"/>
      <c r="AP300" s="520"/>
      <c r="AQ300" s="520"/>
      <c r="AR300" s="528"/>
      <c r="AS300" s="529"/>
      <c r="AT300" s="56"/>
      <c r="AU300" s="56"/>
      <c r="AW300" s="55"/>
      <c r="AX300" s="224"/>
      <c r="AY300" s="224"/>
      <c r="AZ300" s="224"/>
      <c r="BA300" s="224"/>
      <c r="BB300" s="224"/>
      <c r="BC300" s="224"/>
      <c r="BD300" s="178"/>
      <c r="BE300" s="178"/>
    </row>
    <row r="301" spans="2:57" s="33" customFormat="1" ht="9" customHeight="1" x14ac:dyDescent="0.15">
      <c r="B301" s="513"/>
      <c r="C301" s="513"/>
      <c r="D301" s="513"/>
      <c r="E301" s="513"/>
      <c r="F301" s="513"/>
      <c r="G301" s="513"/>
      <c r="H301" s="513"/>
      <c r="I301" s="513"/>
      <c r="J301" s="533"/>
      <c r="K301" s="471"/>
      <c r="L301" s="535"/>
      <c r="M301" s="474"/>
      <c r="N301" s="471"/>
      <c r="O301" s="474"/>
      <c r="P301" s="468"/>
      <c r="Q301" s="468"/>
      <c r="R301" s="468"/>
      <c r="S301" s="468"/>
      <c r="T301" s="471"/>
      <c r="U301" s="474"/>
      <c r="V301" s="468"/>
      <c r="W301" s="471"/>
      <c r="X301" s="56"/>
      <c r="Y301" s="56"/>
      <c r="Z301" s="56"/>
      <c r="AA301" s="56"/>
      <c r="AB301" s="56"/>
      <c r="AC301" s="56"/>
      <c r="AD301" s="34"/>
      <c r="AE301" s="34"/>
      <c r="AF301" s="34"/>
      <c r="AG301" s="34"/>
      <c r="AH301" s="34"/>
      <c r="AI301" s="34"/>
      <c r="AJ301" s="34"/>
      <c r="AK301" s="56"/>
      <c r="AL301" s="521"/>
      <c r="AM301" s="522"/>
      <c r="AN301" s="525"/>
      <c r="AO301" s="525"/>
      <c r="AP301" s="522"/>
      <c r="AQ301" s="522"/>
      <c r="AR301" s="530"/>
      <c r="AS301" s="531"/>
      <c r="AT301" s="56"/>
      <c r="AU301" s="56"/>
      <c r="AW301" s="55"/>
      <c r="AX301" s="224"/>
      <c r="AY301" s="224"/>
      <c r="AZ301" s="224"/>
      <c r="BA301" s="224"/>
      <c r="BB301" s="224"/>
      <c r="BC301" s="224"/>
      <c r="BD301" s="178"/>
      <c r="BE301" s="178"/>
    </row>
    <row r="302" spans="2:57" s="33" customFormat="1" ht="6" customHeight="1" x14ac:dyDescent="0.15">
      <c r="B302" s="514"/>
      <c r="C302" s="514"/>
      <c r="D302" s="514"/>
      <c r="E302" s="514"/>
      <c r="F302" s="514"/>
      <c r="G302" s="514"/>
      <c r="H302" s="514"/>
      <c r="I302" s="514"/>
      <c r="J302" s="533"/>
      <c r="K302" s="472"/>
      <c r="L302" s="536"/>
      <c r="M302" s="475"/>
      <c r="N302" s="472"/>
      <c r="O302" s="475"/>
      <c r="P302" s="469"/>
      <c r="Q302" s="469"/>
      <c r="R302" s="469"/>
      <c r="S302" s="469"/>
      <c r="T302" s="472"/>
      <c r="U302" s="475"/>
      <c r="V302" s="469"/>
      <c r="W302" s="472"/>
      <c r="X302" s="56"/>
      <c r="Y302" s="56"/>
      <c r="Z302" s="56"/>
      <c r="AA302" s="56"/>
      <c r="AB302" s="56"/>
      <c r="AC302" s="56"/>
      <c r="AD302" s="56"/>
      <c r="AE302" s="56"/>
      <c r="AF302" s="56"/>
      <c r="AG302" s="56"/>
      <c r="AH302" s="56"/>
      <c r="AI302" s="56"/>
      <c r="AJ302" s="56"/>
      <c r="AK302" s="56"/>
      <c r="AN302" s="1"/>
      <c r="AO302" s="1"/>
      <c r="AP302" s="1"/>
      <c r="AQ302" s="1"/>
      <c r="AR302" s="1"/>
      <c r="AS302" s="1"/>
      <c r="AT302" s="56"/>
      <c r="AU302" s="56"/>
      <c r="AW302" s="55"/>
      <c r="AX302" s="224"/>
      <c r="AY302" s="224"/>
      <c r="AZ302" s="224"/>
      <c r="BA302" s="224"/>
      <c r="BB302" s="224"/>
      <c r="BC302" s="224"/>
      <c r="BD302" s="178"/>
      <c r="BE302" s="178"/>
    </row>
    <row r="303" spans="2:57" s="33" customFormat="1" ht="15" customHeight="1" x14ac:dyDescent="0.15">
      <c r="B303" s="452" t="s">
        <v>51</v>
      </c>
      <c r="C303" s="453"/>
      <c r="D303" s="453"/>
      <c r="E303" s="453"/>
      <c r="F303" s="453"/>
      <c r="G303" s="453"/>
      <c r="H303" s="453"/>
      <c r="I303" s="454"/>
      <c r="J303" s="452" t="s">
        <v>6</v>
      </c>
      <c r="K303" s="453"/>
      <c r="L303" s="453"/>
      <c r="M303" s="453"/>
      <c r="N303" s="461"/>
      <c r="O303" s="464" t="s">
        <v>52</v>
      </c>
      <c r="P303" s="453"/>
      <c r="Q303" s="453"/>
      <c r="R303" s="453"/>
      <c r="S303" s="453"/>
      <c r="T303" s="453"/>
      <c r="U303" s="454"/>
      <c r="V303" s="63" t="s">
        <v>53</v>
      </c>
      <c r="W303" s="64"/>
      <c r="X303" s="64"/>
      <c r="Y303" s="476" t="s">
        <v>54</v>
      </c>
      <c r="Z303" s="476"/>
      <c r="AA303" s="476"/>
      <c r="AB303" s="476"/>
      <c r="AC303" s="476"/>
      <c r="AD303" s="476"/>
      <c r="AE303" s="476"/>
      <c r="AF303" s="476"/>
      <c r="AG303" s="476"/>
      <c r="AH303" s="476"/>
      <c r="AI303" s="64"/>
      <c r="AJ303" s="64"/>
      <c r="AK303" s="65"/>
      <c r="AL303" s="477" t="s">
        <v>213</v>
      </c>
      <c r="AM303" s="477"/>
      <c r="AN303" s="478" t="s">
        <v>33</v>
      </c>
      <c r="AO303" s="478"/>
      <c r="AP303" s="478"/>
      <c r="AQ303" s="478"/>
      <c r="AR303" s="478"/>
      <c r="AS303" s="479"/>
      <c r="AT303" s="56"/>
      <c r="AU303" s="56"/>
      <c r="AW303" s="55"/>
      <c r="AX303" s="224"/>
      <c r="AY303" s="224"/>
      <c r="AZ303" s="224"/>
      <c r="BA303" s="224"/>
      <c r="BB303" s="224"/>
      <c r="BC303" s="224"/>
      <c r="BD303" s="178"/>
      <c r="BE303" s="178"/>
    </row>
    <row r="304" spans="2:57" s="33" customFormat="1" ht="13.5" customHeight="1" x14ac:dyDescent="0.15">
      <c r="B304" s="455"/>
      <c r="C304" s="456"/>
      <c r="D304" s="456"/>
      <c r="E304" s="456"/>
      <c r="F304" s="456"/>
      <c r="G304" s="456"/>
      <c r="H304" s="456"/>
      <c r="I304" s="457"/>
      <c r="J304" s="455"/>
      <c r="K304" s="456"/>
      <c r="L304" s="456"/>
      <c r="M304" s="456"/>
      <c r="N304" s="462"/>
      <c r="O304" s="465"/>
      <c r="P304" s="456"/>
      <c r="Q304" s="456"/>
      <c r="R304" s="456"/>
      <c r="S304" s="456"/>
      <c r="T304" s="456"/>
      <c r="U304" s="457"/>
      <c r="V304" s="480" t="s">
        <v>7</v>
      </c>
      <c r="W304" s="481"/>
      <c r="X304" s="481"/>
      <c r="Y304" s="482"/>
      <c r="Z304" s="486" t="s">
        <v>16</v>
      </c>
      <c r="AA304" s="487"/>
      <c r="AB304" s="487"/>
      <c r="AC304" s="488"/>
      <c r="AD304" s="492" t="s">
        <v>17</v>
      </c>
      <c r="AE304" s="493"/>
      <c r="AF304" s="493"/>
      <c r="AG304" s="494"/>
      <c r="AH304" s="498" t="s">
        <v>83</v>
      </c>
      <c r="AI304" s="499"/>
      <c r="AJ304" s="499"/>
      <c r="AK304" s="500"/>
      <c r="AL304" s="504" t="s">
        <v>214</v>
      </c>
      <c r="AM304" s="504"/>
      <c r="AN304" s="506" t="s">
        <v>19</v>
      </c>
      <c r="AO304" s="507"/>
      <c r="AP304" s="507"/>
      <c r="AQ304" s="507"/>
      <c r="AR304" s="508"/>
      <c r="AS304" s="509"/>
      <c r="AT304" s="56"/>
      <c r="AU304" s="56"/>
      <c r="AW304" s="55"/>
      <c r="AX304" s="224"/>
      <c r="AY304" s="284" t="s">
        <v>240</v>
      </c>
      <c r="AZ304" s="284" t="s">
        <v>240</v>
      </c>
      <c r="BA304" s="284" t="s">
        <v>238</v>
      </c>
      <c r="BB304" s="647" t="s">
        <v>239</v>
      </c>
      <c r="BC304" s="648"/>
      <c r="BD304" s="178"/>
      <c r="BE304" s="178"/>
    </row>
    <row r="305" spans="2:65" s="33" customFormat="1" ht="13.5" customHeight="1" x14ac:dyDescent="0.15">
      <c r="B305" s="458"/>
      <c r="C305" s="459"/>
      <c r="D305" s="459"/>
      <c r="E305" s="459"/>
      <c r="F305" s="459"/>
      <c r="G305" s="459"/>
      <c r="H305" s="459"/>
      <c r="I305" s="460"/>
      <c r="J305" s="458"/>
      <c r="K305" s="459"/>
      <c r="L305" s="459"/>
      <c r="M305" s="459"/>
      <c r="N305" s="463"/>
      <c r="O305" s="466"/>
      <c r="P305" s="459"/>
      <c r="Q305" s="459"/>
      <c r="R305" s="459"/>
      <c r="S305" s="459"/>
      <c r="T305" s="459"/>
      <c r="U305" s="460"/>
      <c r="V305" s="483"/>
      <c r="W305" s="484"/>
      <c r="X305" s="484"/>
      <c r="Y305" s="485"/>
      <c r="Z305" s="489"/>
      <c r="AA305" s="490"/>
      <c r="AB305" s="490"/>
      <c r="AC305" s="491"/>
      <c r="AD305" s="495"/>
      <c r="AE305" s="496"/>
      <c r="AF305" s="496"/>
      <c r="AG305" s="497"/>
      <c r="AH305" s="501"/>
      <c r="AI305" s="502"/>
      <c r="AJ305" s="502"/>
      <c r="AK305" s="503"/>
      <c r="AL305" s="505"/>
      <c r="AM305" s="505"/>
      <c r="AN305" s="510"/>
      <c r="AO305" s="510"/>
      <c r="AP305" s="510"/>
      <c r="AQ305" s="510"/>
      <c r="AR305" s="510"/>
      <c r="AS305" s="511"/>
      <c r="AT305" s="56"/>
      <c r="AU305" s="56"/>
      <c r="AW305" s="55"/>
      <c r="AX305" s="224"/>
      <c r="AY305" s="285"/>
      <c r="AZ305" s="286" t="s">
        <v>234</v>
      </c>
      <c r="BA305" s="286" t="s">
        <v>237</v>
      </c>
      <c r="BB305" s="287" t="s">
        <v>235</v>
      </c>
      <c r="BC305" s="286" t="s">
        <v>234</v>
      </c>
      <c r="BD305" s="178"/>
      <c r="BE305" s="178"/>
      <c r="BL305" s="178" t="s">
        <v>248</v>
      </c>
      <c r="BM305" s="178" t="s">
        <v>148</v>
      </c>
    </row>
    <row r="306" spans="2:65" s="33" customFormat="1" ht="18" customHeight="1" x14ac:dyDescent="0.15">
      <c r="B306" s="412"/>
      <c r="C306" s="413"/>
      <c r="D306" s="413"/>
      <c r="E306" s="413"/>
      <c r="F306" s="413"/>
      <c r="G306" s="413"/>
      <c r="H306" s="413"/>
      <c r="I306" s="414"/>
      <c r="J306" s="412"/>
      <c r="K306" s="413"/>
      <c r="L306" s="413"/>
      <c r="M306" s="413"/>
      <c r="N306" s="418"/>
      <c r="O306" s="321"/>
      <c r="P306" s="334" t="s">
        <v>45</v>
      </c>
      <c r="Q306" s="319"/>
      <c r="R306" s="334" t="s">
        <v>46</v>
      </c>
      <c r="S306" s="138"/>
      <c r="T306" s="420" t="s">
        <v>20</v>
      </c>
      <c r="U306" s="421"/>
      <c r="V306" s="422"/>
      <c r="W306" s="423"/>
      <c r="X306" s="423"/>
      <c r="Y306" s="74" t="s">
        <v>8</v>
      </c>
      <c r="Z306" s="44"/>
      <c r="AA306" s="45"/>
      <c r="AB306" s="45"/>
      <c r="AC306" s="43" t="s">
        <v>8</v>
      </c>
      <c r="AD306" s="44"/>
      <c r="AE306" s="45"/>
      <c r="AF306" s="45"/>
      <c r="AG306" s="46" t="s">
        <v>8</v>
      </c>
      <c r="AH306" s="407">
        <f>IF(V306="賃金で算定",V307+Z307-AD307,0)</f>
        <v>0</v>
      </c>
      <c r="AI306" s="408"/>
      <c r="AJ306" s="408"/>
      <c r="AK306" s="409"/>
      <c r="AL306" s="66"/>
      <c r="AM306" s="67"/>
      <c r="AN306" s="410"/>
      <c r="AO306" s="411"/>
      <c r="AP306" s="411"/>
      <c r="AQ306" s="411"/>
      <c r="AR306" s="411"/>
      <c r="AS306" s="46" t="s">
        <v>8</v>
      </c>
      <c r="AT306" s="56"/>
      <c r="AU306" s="56"/>
      <c r="AV306" s="53" t="str">
        <f>IF(OR(O306="",Q306=""),"", IF(O306&lt;20,DATE(O306+118,Q306,IF(S306="",1,S306)),DATE(O306+88,Q306,IF(S306="",1,S306))))</f>
        <v/>
      </c>
      <c r="AW306" s="55" t="str">
        <f>IF(AV306&lt;=設定シート!C$15,"昔",IF(AV306&lt;=設定シート!E$15,"上",IF(AV306&lt;=設定シート!G$15,"中","下")))</f>
        <v>下</v>
      </c>
      <c r="AX306" s="224">
        <f>IF(AV306&lt;=設定シート!$E$36,5,IF(AV306&lt;=設定シート!$I$36,7,IF(AV306&lt;=設定シート!$M$36,9,11)))</f>
        <v>11</v>
      </c>
      <c r="AY306" s="290"/>
      <c r="AZ306" s="288"/>
      <c r="BA306" s="292">
        <f>AN306</f>
        <v>0</v>
      </c>
      <c r="BB306" s="288"/>
      <c r="BC306" s="288"/>
      <c r="BD306" s="178"/>
      <c r="BE306" s="178"/>
      <c r="BL306" s="1"/>
      <c r="BM306" s="1"/>
    </row>
    <row r="307" spans="2:65" s="33" customFormat="1" ht="18" customHeight="1" x14ac:dyDescent="0.15">
      <c r="B307" s="415"/>
      <c r="C307" s="416"/>
      <c r="D307" s="416"/>
      <c r="E307" s="416"/>
      <c r="F307" s="416"/>
      <c r="G307" s="416"/>
      <c r="H307" s="416"/>
      <c r="I307" s="417"/>
      <c r="J307" s="415"/>
      <c r="K307" s="416"/>
      <c r="L307" s="416"/>
      <c r="M307" s="416"/>
      <c r="N307" s="419"/>
      <c r="O307" s="322"/>
      <c r="P307" s="335" t="s">
        <v>45</v>
      </c>
      <c r="Q307" s="320"/>
      <c r="R307" s="335" t="s">
        <v>46</v>
      </c>
      <c r="S307" s="141"/>
      <c r="T307" s="445" t="s">
        <v>21</v>
      </c>
      <c r="U307" s="446"/>
      <c r="V307" s="447"/>
      <c r="W307" s="448"/>
      <c r="X307" s="448"/>
      <c r="Y307" s="449"/>
      <c r="Z307" s="450"/>
      <c r="AA307" s="451"/>
      <c r="AB307" s="451"/>
      <c r="AC307" s="451"/>
      <c r="AD307" s="447">
        <v>0</v>
      </c>
      <c r="AE307" s="448"/>
      <c r="AF307" s="448"/>
      <c r="AG307" s="449"/>
      <c r="AH307" s="400">
        <f>IF(V306="賃金で算定",0,V307+Z307-AD307)</f>
        <v>0</v>
      </c>
      <c r="AI307" s="400"/>
      <c r="AJ307" s="400"/>
      <c r="AK307" s="401"/>
      <c r="AL307" s="405">
        <f>IF(V306="賃金で算定","賃金で算定",IF(OR(V307=0,$F324="",AV306=""),0,IF(AW306="昔",VLOOKUP($F324,労務比率,AX306,FALSE),IF(AW306="上",VLOOKUP($F324,労務比率,AX306,FALSE),IF(AW306="中",VLOOKUP($F324,労務比率,AX306,FALSE),VLOOKUP($F324,労務比率,AX306,FALSE))))))</f>
        <v>0</v>
      </c>
      <c r="AM307" s="406"/>
      <c r="AN307" s="402">
        <f>IF(V306="賃金で算定",0,INT(AH307*AL307/100))</f>
        <v>0</v>
      </c>
      <c r="AO307" s="403"/>
      <c r="AP307" s="403"/>
      <c r="AQ307" s="403"/>
      <c r="AR307" s="403"/>
      <c r="AS307" s="38"/>
      <c r="AT307" s="56"/>
      <c r="AU307" s="56"/>
      <c r="AV307" s="53"/>
      <c r="AW307" s="55"/>
      <c r="AX307" s="224"/>
      <c r="AY307" s="291">
        <f>AH307</f>
        <v>0</v>
      </c>
      <c r="AZ307" s="289">
        <f>IF(AV306&lt;=設定シート!C$85,AH307,IF(AND(AV306&gt;=設定シート!E$85,AV306&lt;=設定シート!G$85),AH307*105/108,AH307))</f>
        <v>0</v>
      </c>
      <c r="BA307" s="286"/>
      <c r="BB307" s="289">
        <f>IF($AL307="賃金で算定",0,INT(AY307*$AL307/100))</f>
        <v>0</v>
      </c>
      <c r="BC307" s="289">
        <f>IF(AY307=AZ307,BB307,AZ307*$AL307/100)</f>
        <v>0</v>
      </c>
      <c r="BD307" s="178"/>
      <c r="BE307" s="178"/>
      <c r="BL307" s="178">
        <f>IF(AY307=AZ307,0,1)</f>
        <v>0</v>
      </c>
      <c r="BM307" s="178" t="str">
        <f>IF(BL307=1,AL307,"")</f>
        <v/>
      </c>
    </row>
    <row r="308" spans="2:65" s="33" customFormat="1" ht="18" customHeight="1" x14ac:dyDescent="0.15">
      <c r="B308" s="412"/>
      <c r="C308" s="413"/>
      <c r="D308" s="413"/>
      <c r="E308" s="413"/>
      <c r="F308" s="413"/>
      <c r="G308" s="413"/>
      <c r="H308" s="413"/>
      <c r="I308" s="414"/>
      <c r="J308" s="412"/>
      <c r="K308" s="413"/>
      <c r="L308" s="413"/>
      <c r="M308" s="413"/>
      <c r="N308" s="418"/>
      <c r="O308" s="321"/>
      <c r="P308" s="334" t="s">
        <v>45</v>
      </c>
      <c r="Q308" s="319"/>
      <c r="R308" s="334" t="s">
        <v>46</v>
      </c>
      <c r="S308" s="138"/>
      <c r="T308" s="420" t="s">
        <v>47</v>
      </c>
      <c r="U308" s="421"/>
      <c r="V308" s="422"/>
      <c r="W308" s="423"/>
      <c r="X308" s="423"/>
      <c r="Y308" s="75"/>
      <c r="Z308" s="40"/>
      <c r="AA308" s="41"/>
      <c r="AB308" s="41"/>
      <c r="AC308" s="42"/>
      <c r="AD308" s="40"/>
      <c r="AE308" s="41"/>
      <c r="AF308" s="41"/>
      <c r="AG308" s="47"/>
      <c r="AH308" s="407">
        <f>IF(V308="賃金で算定",V309+Z309-AD309,0)</f>
        <v>0</v>
      </c>
      <c r="AI308" s="408"/>
      <c r="AJ308" s="408"/>
      <c r="AK308" s="409"/>
      <c r="AL308" s="66"/>
      <c r="AM308" s="67"/>
      <c r="AN308" s="410"/>
      <c r="AO308" s="411"/>
      <c r="AP308" s="411"/>
      <c r="AQ308" s="411"/>
      <c r="AR308" s="411"/>
      <c r="AS308" s="39"/>
      <c r="AT308" s="56"/>
      <c r="AU308" s="56"/>
      <c r="AV308" s="53" t="str">
        <f>IF(OR(O308="",Q308=""),"", IF(O308&lt;20,DATE(O308+118,Q308,IF(S308="",1,S308)),DATE(O308+88,Q308,IF(S308="",1,S308))))</f>
        <v/>
      </c>
      <c r="AW308" s="55" t="str">
        <f>IF(AV308&lt;=設定シート!C$15,"昔",IF(AV308&lt;=設定シート!E$15,"上",IF(AV308&lt;=設定シート!G$15,"中","下")))</f>
        <v>下</v>
      </c>
      <c r="AX308" s="224">
        <f>IF(AV308&lt;=設定シート!$E$36,5,IF(AV308&lt;=設定シート!$I$36,7,IF(AV308&lt;=設定シート!$M$36,9,11)))</f>
        <v>11</v>
      </c>
      <c r="AY308" s="290"/>
      <c r="AZ308" s="288"/>
      <c r="BA308" s="292">
        <f t="shared" ref="BA308" si="154">AN308</f>
        <v>0</v>
      </c>
      <c r="BB308" s="288"/>
      <c r="BC308" s="288"/>
      <c r="BD308" s="178"/>
      <c r="BE308" s="178"/>
      <c r="BL308" s="178"/>
      <c r="BM308" s="178"/>
    </row>
    <row r="309" spans="2:65" s="33" customFormat="1" ht="18" customHeight="1" x14ac:dyDescent="0.15">
      <c r="B309" s="415"/>
      <c r="C309" s="416"/>
      <c r="D309" s="416"/>
      <c r="E309" s="416"/>
      <c r="F309" s="416"/>
      <c r="G309" s="416"/>
      <c r="H309" s="416"/>
      <c r="I309" s="417"/>
      <c r="J309" s="415"/>
      <c r="K309" s="416"/>
      <c r="L309" s="416"/>
      <c r="M309" s="416"/>
      <c r="N309" s="419"/>
      <c r="O309" s="322"/>
      <c r="P309" s="335" t="s">
        <v>45</v>
      </c>
      <c r="Q309" s="320"/>
      <c r="R309" s="335" t="s">
        <v>46</v>
      </c>
      <c r="S309" s="141"/>
      <c r="T309" s="445" t="s">
        <v>48</v>
      </c>
      <c r="U309" s="446"/>
      <c r="V309" s="447"/>
      <c r="W309" s="448"/>
      <c r="X309" s="448"/>
      <c r="Y309" s="449"/>
      <c r="Z309" s="450"/>
      <c r="AA309" s="451"/>
      <c r="AB309" s="451"/>
      <c r="AC309" s="451"/>
      <c r="AD309" s="447">
        <v>0</v>
      </c>
      <c r="AE309" s="448"/>
      <c r="AF309" s="448"/>
      <c r="AG309" s="449"/>
      <c r="AH309" s="400">
        <f>IF(V308="賃金で算定",0,V309+Z309-AD309)</f>
        <v>0</v>
      </c>
      <c r="AI309" s="400"/>
      <c r="AJ309" s="400"/>
      <c r="AK309" s="401"/>
      <c r="AL309" s="405">
        <f>IF(V308="賃金で算定","賃金で算定",IF(OR(V309=0,$F324="",AV308=""),0,IF(AW308="昔",VLOOKUP($F324,労務比率,AX308,FALSE),IF(AW308="上",VLOOKUP($F324,労務比率,AX308,FALSE),IF(AW308="中",VLOOKUP($F324,労務比率,AX308,FALSE),VLOOKUP($F324,労務比率,AX308,FALSE))))))</f>
        <v>0</v>
      </c>
      <c r="AM309" s="406"/>
      <c r="AN309" s="402">
        <f>IF(V308="賃金で算定",0,INT(AH309*AL309/100))</f>
        <v>0</v>
      </c>
      <c r="AO309" s="403"/>
      <c r="AP309" s="403"/>
      <c r="AQ309" s="403"/>
      <c r="AR309" s="403"/>
      <c r="AS309" s="38"/>
      <c r="AT309" s="56"/>
      <c r="AU309" s="56"/>
      <c r="AV309" s="53"/>
      <c r="AW309" s="55"/>
      <c r="AX309" s="224"/>
      <c r="AY309" s="291">
        <f t="shared" ref="AY309" si="155">AH309</f>
        <v>0</v>
      </c>
      <c r="AZ309" s="289">
        <f>IF(AV308&lt;=設定シート!C$85,AH309,IF(AND(AV308&gt;=設定シート!E$85,AV308&lt;=設定シート!G$85),AH309*105/108,AH309))</f>
        <v>0</v>
      </c>
      <c r="BA309" s="286"/>
      <c r="BB309" s="289">
        <f t="shared" ref="BB309" si="156">IF($AL309="賃金で算定",0,INT(AY309*$AL309/100))</f>
        <v>0</v>
      </c>
      <c r="BC309" s="289">
        <f>IF(AY309=AZ309,BB309,AZ309*$AL309/100)</f>
        <v>0</v>
      </c>
      <c r="BD309" s="178"/>
      <c r="BE309" s="178"/>
      <c r="BL309" s="178">
        <f>IF(AY309=AZ309,0,1)</f>
        <v>0</v>
      </c>
      <c r="BM309" s="178" t="str">
        <f>IF(BL309=1,AL309,"")</f>
        <v/>
      </c>
    </row>
    <row r="310" spans="2:65" s="33" customFormat="1" ht="18" customHeight="1" x14ac:dyDescent="0.15">
      <c r="B310" s="412"/>
      <c r="C310" s="413"/>
      <c r="D310" s="413"/>
      <c r="E310" s="413"/>
      <c r="F310" s="413"/>
      <c r="G310" s="413"/>
      <c r="H310" s="413"/>
      <c r="I310" s="414"/>
      <c r="J310" s="412"/>
      <c r="K310" s="413"/>
      <c r="L310" s="413"/>
      <c r="M310" s="413"/>
      <c r="N310" s="418"/>
      <c r="O310" s="321"/>
      <c r="P310" s="334" t="s">
        <v>45</v>
      </c>
      <c r="Q310" s="319"/>
      <c r="R310" s="334" t="s">
        <v>46</v>
      </c>
      <c r="S310" s="138"/>
      <c r="T310" s="420" t="s">
        <v>47</v>
      </c>
      <c r="U310" s="421"/>
      <c r="V310" s="422"/>
      <c r="W310" s="423"/>
      <c r="X310" s="423"/>
      <c r="Y310" s="75"/>
      <c r="Z310" s="40"/>
      <c r="AA310" s="41"/>
      <c r="AB310" s="41"/>
      <c r="AC310" s="42"/>
      <c r="AD310" s="40"/>
      <c r="AE310" s="41"/>
      <c r="AF310" s="41"/>
      <c r="AG310" s="47"/>
      <c r="AH310" s="407">
        <f>IF(V310="賃金で算定",V311+Z311-AD311,0)</f>
        <v>0</v>
      </c>
      <c r="AI310" s="408"/>
      <c r="AJ310" s="408"/>
      <c r="AK310" s="409"/>
      <c r="AL310" s="66"/>
      <c r="AM310" s="67"/>
      <c r="AN310" s="410"/>
      <c r="AO310" s="411"/>
      <c r="AP310" s="411"/>
      <c r="AQ310" s="411"/>
      <c r="AR310" s="411"/>
      <c r="AS310" s="39"/>
      <c r="AT310" s="56"/>
      <c r="AU310" s="56"/>
      <c r="AV310" s="53" t="str">
        <f>IF(OR(O310="",Q310=""),"", IF(O310&lt;20,DATE(O310+118,Q310,IF(S310="",1,S310)),DATE(O310+88,Q310,IF(S310="",1,S310))))</f>
        <v/>
      </c>
      <c r="AW310" s="55" t="str">
        <f>IF(AV310&lt;=設定シート!C$15,"昔",IF(AV310&lt;=設定シート!E$15,"上",IF(AV310&lt;=設定シート!G$15,"中","下")))</f>
        <v>下</v>
      </c>
      <c r="AX310" s="224">
        <f>IF(AV310&lt;=設定シート!$E$36,5,IF(AV310&lt;=設定シート!$I$36,7,IF(AV310&lt;=設定シート!$M$36,9,11)))</f>
        <v>11</v>
      </c>
      <c r="AY310" s="290"/>
      <c r="AZ310" s="288"/>
      <c r="BA310" s="292">
        <f t="shared" ref="BA310" si="157">AN310</f>
        <v>0</v>
      </c>
      <c r="BB310" s="288"/>
      <c r="BC310" s="288"/>
      <c r="BD310" s="178"/>
      <c r="BE310" s="178"/>
      <c r="BL310" s="1"/>
      <c r="BM310" s="1"/>
    </row>
    <row r="311" spans="2:65" s="33" customFormat="1" ht="18" customHeight="1" x14ac:dyDescent="0.15">
      <c r="B311" s="415"/>
      <c r="C311" s="416"/>
      <c r="D311" s="416"/>
      <c r="E311" s="416"/>
      <c r="F311" s="416"/>
      <c r="G311" s="416"/>
      <c r="H311" s="416"/>
      <c r="I311" s="417"/>
      <c r="J311" s="415"/>
      <c r="K311" s="416"/>
      <c r="L311" s="416"/>
      <c r="M311" s="416"/>
      <c r="N311" s="419"/>
      <c r="O311" s="322"/>
      <c r="P311" s="335" t="s">
        <v>45</v>
      </c>
      <c r="Q311" s="320"/>
      <c r="R311" s="335" t="s">
        <v>46</v>
      </c>
      <c r="S311" s="141"/>
      <c r="T311" s="445" t="s">
        <v>48</v>
      </c>
      <c r="U311" s="446"/>
      <c r="V311" s="447"/>
      <c r="W311" s="448"/>
      <c r="X311" s="448"/>
      <c r="Y311" s="449"/>
      <c r="Z311" s="447"/>
      <c r="AA311" s="448"/>
      <c r="AB311" s="448"/>
      <c r="AC311" s="448"/>
      <c r="AD311" s="447">
        <v>0</v>
      </c>
      <c r="AE311" s="448"/>
      <c r="AF311" s="448"/>
      <c r="AG311" s="449"/>
      <c r="AH311" s="400">
        <f>IF(V310="賃金で算定",0,V311+Z311-AD311)</f>
        <v>0</v>
      </c>
      <c r="AI311" s="400"/>
      <c r="AJ311" s="400"/>
      <c r="AK311" s="401"/>
      <c r="AL311" s="405">
        <f>IF(V310="賃金で算定","賃金で算定",IF(OR(V311=0,$F324="",AV310=""),0,IF(AW310="昔",VLOOKUP($F324,労務比率,AX310,FALSE),IF(AW310="上",VLOOKUP($F324,労務比率,AX310,FALSE),IF(AW310="中",VLOOKUP($F324,労務比率,AX310,FALSE),VLOOKUP($F324,労務比率,AX310,FALSE))))))</f>
        <v>0</v>
      </c>
      <c r="AM311" s="406"/>
      <c r="AN311" s="402">
        <f>IF(V310="賃金で算定",0,INT(AH311*AL311/100))</f>
        <v>0</v>
      </c>
      <c r="AO311" s="403"/>
      <c r="AP311" s="403"/>
      <c r="AQ311" s="403"/>
      <c r="AR311" s="403"/>
      <c r="AS311" s="38"/>
      <c r="AT311" s="56"/>
      <c r="AU311" s="56"/>
      <c r="AV311" s="53"/>
      <c r="AW311" s="55"/>
      <c r="AX311" s="224"/>
      <c r="AY311" s="291">
        <f t="shared" ref="AY311" si="158">AH311</f>
        <v>0</v>
      </c>
      <c r="AZ311" s="289">
        <f>IF(AV310&lt;=設定シート!C$85,AH311,IF(AND(AV310&gt;=設定シート!E$85,AV310&lt;=設定シート!G$85),AH311*105/108,AH311))</f>
        <v>0</v>
      </c>
      <c r="BA311" s="286"/>
      <c r="BB311" s="289">
        <f t="shared" ref="BB311" si="159">IF($AL311="賃金で算定",0,INT(AY311*$AL311/100))</f>
        <v>0</v>
      </c>
      <c r="BC311" s="289">
        <f>IF(AY311=AZ311,BB311,AZ311*$AL311/100)</f>
        <v>0</v>
      </c>
      <c r="BD311" s="178"/>
      <c r="BE311" s="178"/>
      <c r="BL311" s="178">
        <f>IF(AY311=AZ311,0,1)</f>
        <v>0</v>
      </c>
      <c r="BM311" s="178" t="str">
        <f>IF(BL311=1,AL311,"")</f>
        <v/>
      </c>
    </row>
    <row r="312" spans="2:65" s="33" customFormat="1" ht="18" customHeight="1" x14ac:dyDescent="0.15">
      <c r="B312" s="412"/>
      <c r="C312" s="413"/>
      <c r="D312" s="413"/>
      <c r="E312" s="413"/>
      <c r="F312" s="413"/>
      <c r="G312" s="413"/>
      <c r="H312" s="413"/>
      <c r="I312" s="414"/>
      <c r="J312" s="412"/>
      <c r="K312" s="413"/>
      <c r="L312" s="413"/>
      <c r="M312" s="413"/>
      <c r="N312" s="418"/>
      <c r="O312" s="321"/>
      <c r="P312" s="334" t="s">
        <v>45</v>
      </c>
      <c r="Q312" s="319"/>
      <c r="R312" s="334" t="s">
        <v>46</v>
      </c>
      <c r="S312" s="138"/>
      <c r="T312" s="420" t="s">
        <v>20</v>
      </c>
      <c r="U312" s="421"/>
      <c r="V312" s="422"/>
      <c r="W312" s="423"/>
      <c r="X312" s="423"/>
      <c r="Y312" s="76"/>
      <c r="Z312" s="36"/>
      <c r="AA312" s="37"/>
      <c r="AB312" s="37"/>
      <c r="AC312" s="48"/>
      <c r="AD312" s="36"/>
      <c r="AE312" s="37"/>
      <c r="AF312" s="37"/>
      <c r="AG312" s="49"/>
      <c r="AH312" s="407">
        <f>IF(V312="賃金で算定",V313+Z313-AD313,0)</f>
        <v>0</v>
      </c>
      <c r="AI312" s="408"/>
      <c r="AJ312" s="408"/>
      <c r="AK312" s="409"/>
      <c r="AL312" s="66"/>
      <c r="AM312" s="67"/>
      <c r="AN312" s="410"/>
      <c r="AO312" s="411"/>
      <c r="AP312" s="411"/>
      <c r="AQ312" s="411"/>
      <c r="AR312" s="411"/>
      <c r="AS312" s="39"/>
      <c r="AT312" s="56"/>
      <c r="AU312" s="56"/>
      <c r="AV312" s="53" t="str">
        <f>IF(OR(O312="",Q312=""),"", IF(O312&lt;20,DATE(O312+118,Q312,IF(S312="",1,S312)),DATE(O312+88,Q312,IF(S312="",1,S312))))</f>
        <v/>
      </c>
      <c r="AW312" s="55" t="str">
        <f>IF(AV312&lt;=設定シート!C$15,"昔",IF(AV312&lt;=設定シート!E$15,"上",IF(AV312&lt;=設定シート!G$15,"中","下")))</f>
        <v>下</v>
      </c>
      <c r="AX312" s="224">
        <f>IF(AV312&lt;=設定シート!$E$36,5,IF(AV312&lt;=設定シート!$I$36,7,IF(AV312&lt;=設定シート!$M$36,9,11)))</f>
        <v>11</v>
      </c>
      <c r="AY312" s="290"/>
      <c r="AZ312" s="288"/>
      <c r="BA312" s="292">
        <f t="shared" ref="BA312" si="160">AN312</f>
        <v>0</v>
      </c>
      <c r="BB312" s="288"/>
      <c r="BC312" s="288"/>
      <c r="BD312" s="178"/>
      <c r="BE312" s="178"/>
      <c r="BL312" s="1"/>
      <c r="BM312" s="1"/>
    </row>
    <row r="313" spans="2:65" s="33" customFormat="1" ht="18" customHeight="1" x14ac:dyDescent="0.15">
      <c r="B313" s="415"/>
      <c r="C313" s="416"/>
      <c r="D313" s="416"/>
      <c r="E313" s="416"/>
      <c r="F313" s="416"/>
      <c r="G313" s="416"/>
      <c r="H313" s="416"/>
      <c r="I313" s="417"/>
      <c r="J313" s="415"/>
      <c r="K313" s="416"/>
      <c r="L313" s="416"/>
      <c r="M313" s="416"/>
      <c r="N313" s="419"/>
      <c r="O313" s="322"/>
      <c r="P313" s="335" t="s">
        <v>45</v>
      </c>
      <c r="Q313" s="320"/>
      <c r="R313" s="335" t="s">
        <v>46</v>
      </c>
      <c r="S313" s="141"/>
      <c r="T313" s="445" t="s">
        <v>21</v>
      </c>
      <c r="U313" s="446"/>
      <c r="V313" s="447"/>
      <c r="W313" s="448"/>
      <c r="X313" s="448"/>
      <c r="Y313" s="449"/>
      <c r="Z313" s="450"/>
      <c r="AA313" s="451"/>
      <c r="AB313" s="451"/>
      <c r="AC313" s="451"/>
      <c r="AD313" s="447">
        <v>0</v>
      </c>
      <c r="AE313" s="448"/>
      <c r="AF313" s="448"/>
      <c r="AG313" s="449"/>
      <c r="AH313" s="400">
        <f>IF(V312="賃金で算定",0,V313+Z313-AD313)</f>
        <v>0</v>
      </c>
      <c r="AI313" s="400"/>
      <c r="AJ313" s="400"/>
      <c r="AK313" s="401"/>
      <c r="AL313" s="405">
        <f>IF(V312="賃金で算定","賃金で算定",IF(OR(V313=0,$F324="",AV312=""),0,IF(AW312="昔",VLOOKUP($F324,労務比率,AX312,FALSE),IF(AW312="上",VLOOKUP($F324,労務比率,AX312,FALSE),IF(AW312="中",VLOOKUP($F324,労務比率,AX312,FALSE),VLOOKUP($F324,労務比率,AX312,FALSE))))))</f>
        <v>0</v>
      </c>
      <c r="AM313" s="406"/>
      <c r="AN313" s="402">
        <f>IF(V312="賃金で算定",0,INT(AH313*AL313/100))</f>
        <v>0</v>
      </c>
      <c r="AO313" s="403"/>
      <c r="AP313" s="403"/>
      <c r="AQ313" s="403"/>
      <c r="AR313" s="403"/>
      <c r="AS313" s="38"/>
      <c r="AT313" s="56"/>
      <c r="AU313" s="56"/>
      <c r="AV313" s="53"/>
      <c r="AW313" s="55"/>
      <c r="AX313" s="224"/>
      <c r="AY313" s="291">
        <f t="shared" ref="AY313" si="161">AH313</f>
        <v>0</v>
      </c>
      <c r="AZ313" s="289">
        <f>IF(AV312&lt;=設定シート!C$85,AH313,IF(AND(AV312&gt;=設定シート!E$85,AV312&lt;=設定シート!G$85),AH313*105/108,AH313))</f>
        <v>0</v>
      </c>
      <c r="BA313" s="286"/>
      <c r="BB313" s="289">
        <f t="shared" ref="BB313" si="162">IF($AL313="賃金で算定",0,INT(AY313*$AL313/100))</f>
        <v>0</v>
      </c>
      <c r="BC313" s="289">
        <f>IF(AY313=AZ313,BB313,AZ313*$AL313/100)</f>
        <v>0</v>
      </c>
      <c r="BD313" s="178"/>
      <c r="BE313" s="178"/>
      <c r="BL313" s="178">
        <f>IF(AY313=AZ313,0,1)</f>
        <v>0</v>
      </c>
      <c r="BM313" s="178" t="str">
        <f>IF(BL313=1,AL313,"")</f>
        <v/>
      </c>
    </row>
    <row r="314" spans="2:65" s="33" customFormat="1" ht="18" customHeight="1" x14ac:dyDescent="0.15">
      <c r="B314" s="412"/>
      <c r="C314" s="413"/>
      <c r="D314" s="413"/>
      <c r="E314" s="413"/>
      <c r="F314" s="413"/>
      <c r="G314" s="413"/>
      <c r="H314" s="413"/>
      <c r="I314" s="414"/>
      <c r="J314" s="412"/>
      <c r="K314" s="413"/>
      <c r="L314" s="413"/>
      <c r="M314" s="413"/>
      <c r="N314" s="418"/>
      <c r="O314" s="321"/>
      <c r="P314" s="334" t="s">
        <v>45</v>
      </c>
      <c r="Q314" s="319"/>
      <c r="R314" s="334" t="s">
        <v>46</v>
      </c>
      <c r="S314" s="138"/>
      <c r="T314" s="420" t="s">
        <v>47</v>
      </c>
      <c r="U314" s="421"/>
      <c r="V314" s="422"/>
      <c r="W314" s="423"/>
      <c r="X314" s="423"/>
      <c r="Y314" s="75"/>
      <c r="Z314" s="40"/>
      <c r="AA314" s="41"/>
      <c r="AB314" s="41"/>
      <c r="AC314" s="42"/>
      <c r="AD314" s="40"/>
      <c r="AE314" s="41"/>
      <c r="AF314" s="41"/>
      <c r="AG314" s="47"/>
      <c r="AH314" s="407">
        <f>IF(V314="賃金で算定",V315+Z315-AD315,0)</f>
        <v>0</v>
      </c>
      <c r="AI314" s="408"/>
      <c r="AJ314" s="408"/>
      <c r="AK314" s="409"/>
      <c r="AL314" s="66"/>
      <c r="AM314" s="67"/>
      <c r="AN314" s="410"/>
      <c r="AO314" s="411"/>
      <c r="AP314" s="411"/>
      <c r="AQ314" s="411"/>
      <c r="AR314" s="411"/>
      <c r="AS314" s="39"/>
      <c r="AT314" s="56"/>
      <c r="AU314" s="56"/>
      <c r="AV314" s="53" t="str">
        <f>IF(OR(O314="",Q314=""),"", IF(O314&lt;20,DATE(O314+118,Q314,IF(S314="",1,S314)),DATE(O314+88,Q314,IF(S314="",1,S314))))</f>
        <v/>
      </c>
      <c r="AW314" s="55" t="str">
        <f>IF(AV314&lt;=設定シート!C$15,"昔",IF(AV314&lt;=設定シート!E$15,"上",IF(AV314&lt;=設定シート!G$15,"中","下")))</f>
        <v>下</v>
      </c>
      <c r="AX314" s="224">
        <f>IF(AV314&lt;=設定シート!$E$36,5,IF(AV314&lt;=設定シート!$I$36,7,IF(AV314&lt;=設定シート!$M$36,9,11)))</f>
        <v>11</v>
      </c>
      <c r="AY314" s="290"/>
      <c r="AZ314" s="288"/>
      <c r="BA314" s="292">
        <f t="shared" ref="BA314" si="163">AN314</f>
        <v>0</v>
      </c>
      <c r="BB314" s="288"/>
      <c r="BC314" s="288"/>
      <c r="BD314" s="178"/>
      <c r="BE314" s="178"/>
      <c r="BL314" s="1"/>
      <c r="BM314" s="1"/>
    </row>
    <row r="315" spans="2:65" s="33" customFormat="1" ht="18" customHeight="1" x14ac:dyDescent="0.15">
      <c r="B315" s="415"/>
      <c r="C315" s="416"/>
      <c r="D315" s="416"/>
      <c r="E315" s="416"/>
      <c r="F315" s="416"/>
      <c r="G315" s="416"/>
      <c r="H315" s="416"/>
      <c r="I315" s="417"/>
      <c r="J315" s="415"/>
      <c r="K315" s="416"/>
      <c r="L315" s="416"/>
      <c r="M315" s="416"/>
      <c r="N315" s="419"/>
      <c r="O315" s="322"/>
      <c r="P315" s="335" t="s">
        <v>45</v>
      </c>
      <c r="Q315" s="320"/>
      <c r="R315" s="335" t="s">
        <v>46</v>
      </c>
      <c r="S315" s="141"/>
      <c r="T315" s="445" t="s">
        <v>48</v>
      </c>
      <c r="U315" s="446"/>
      <c r="V315" s="447"/>
      <c r="W315" s="448"/>
      <c r="X315" s="448"/>
      <c r="Y315" s="449"/>
      <c r="Z315" s="447"/>
      <c r="AA315" s="448"/>
      <c r="AB315" s="448"/>
      <c r="AC315" s="448"/>
      <c r="AD315" s="447">
        <v>0</v>
      </c>
      <c r="AE315" s="448"/>
      <c r="AF315" s="448"/>
      <c r="AG315" s="449"/>
      <c r="AH315" s="400">
        <f>IF(V314="賃金で算定",0,V315+Z315-AD315)</f>
        <v>0</v>
      </c>
      <c r="AI315" s="400"/>
      <c r="AJ315" s="400"/>
      <c r="AK315" s="401"/>
      <c r="AL315" s="405">
        <f>IF(V314="賃金で算定","賃金で算定",IF(OR(V315=0,$F324="",AV314=""),0,IF(AW314="昔",VLOOKUP($F324,労務比率,AX314,FALSE),IF(AW314="上",VLOOKUP($F324,労務比率,AX314,FALSE),IF(AW314="中",VLOOKUP($F324,労務比率,AX314,FALSE),VLOOKUP($F324,労務比率,AX314,FALSE))))))</f>
        <v>0</v>
      </c>
      <c r="AM315" s="406"/>
      <c r="AN315" s="402">
        <f>IF(V314="賃金で算定",0,INT(AH315*AL315/100))</f>
        <v>0</v>
      </c>
      <c r="AO315" s="403"/>
      <c r="AP315" s="403"/>
      <c r="AQ315" s="403"/>
      <c r="AR315" s="403"/>
      <c r="AS315" s="38"/>
      <c r="AT315" s="56"/>
      <c r="AU315" s="56"/>
      <c r="AV315" s="53"/>
      <c r="AW315" s="55"/>
      <c r="AX315" s="224"/>
      <c r="AY315" s="291">
        <f t="shared" ref="AY315" si="164">AH315</f>
        <v>0</v>
      </c>
      <c r="AZ315" s="289">
        <f>IF(AV314&lt;=設定シート!C$85,AH315,IF(AND(AV314&gt;=設定シート!E$85,AV314&lt;=設定シート!G$85),AH315*105/108,AH315))</f>
        <v>0</v>
      </c>
      <c r="BA315" s="286"/>
      <c r="BB315" s="289">
        <f t="shared" ref="BB315" si="165">IF($AL315="賃金で算定",0,INT(AY315*$AL315/100))</f>
        <v>0</v>
      </c>
      <c r="BC315" s="289">
        <f>IF(AY315=AZ315,BB315,AZ315*$AL315/100)</f>
        <v>0</v>
      </c>
      <c r="BD315" s="178"/>
      <c r="BE315" s="178"/>
      <c r="BL315" s="178">
        <f>IF(AY315=AZ315,0,1)</f>
        <v>0</v>
      </c>
      <c r="BM315" s="178" t="str">
        <f>IF(BL315=1,AL315,"")</f>
        <v/>
      </c>
    </row>
    <row r="316" spans="2:65" s="33" customFormat="1" ht="18" customHeight="1" x14ac:dyDescent="0.15">
      <c r="B316" s="412"/>
      <c r="C316" s="413"/>
      <c r="D316" s="413"/>
      <c r="E316" s="413"/>
      <c r="F316" s="413"/>
      <c r="G316" s="413"/>
      <c r="H316" s="413"/>
      <c r="I316" s="414"/>
      <c r="J316" s="412"/>
      <c r="K316" s="413"/>
      <c r="L316" s="413"/>
      <c r="M316" s="413"/>
      <c r="N316" s="418"/>
      <c r="O316" s="321"/>
      <c r="P316" s="334" t="s">
        <v>45</v>
      </c>
      <c r="Q316" s="319"/>
      <c r="R316" s="334" t="s">
        <v>46</v>
      </c>
      <c r="S316" s="138"/>
      <c r="T316" s="420" t="s">
        <v>47</v>
      </c>
      <c r="U316" s="421"/>
      <c r="V316" s="422"/>
      <c r="W316" s="423"/>
      <c r="X316" s="423"/>
      <c r="Y316" s="75"/>
      <c r="Z316" s="40"/>
      <c r="AA316" s="41"/>
      <c r="AB316" s="41"/>
      <c r="AC316" s="42"/>
      <c r="AD316" s="40"/>
      <c r="AE316" s="41"/>
      <c r="AF316" s="41"/>
      <c r="AG316" s="47"/>
      <c r="AH316" s="407">
        <f>IF(V316="賃金で算定",V317+Z317-AD317,0)</f>
        <v>0</v>
      </c>
      <c r="AI316" s="408"/>
      <c r="AJ316" s="408"/>
      <c r="AK316" s="409"/>
      <c r="AL316" s="66"/>
      <c r="AM316" s="67"/>
      <c r="AN316" s="410"/>
      <c r="AO316" s="411"/>
      <c r="AP316" s="411"/>
      <c r="AQ316" s="411"/>
      <c r="AR316" s="411"/>
      <c r="AS316" s="39"/>
      <c r="AT316" s="56"/>
      <c r="AU316" s="56"/>
      <c r="AV316" s="53" t="str">
        <f>IF(OR(O316="",Q316=""),"", IF(O316&lt;20,DATE(O316+118,Q316,IF(S316="",1,S316)),DATE(O316+88,Q316,IF(S316="",1,S316))))</f>
        <v/>
      </c>
      <c r="AW316" s="55" t="str">
        <f>IF(AV316&lt;=設定シート!C$15,"昔",IF(AV316&lt;=設定シート!E$15,"上",IF(AV316&lt;=設定シート!G$15,"中","下")))</f>
        <v>下</v>
      </c>
      <c r="AX316" s="224">
        <f>IF(AV316&lt;=設定シート!$E$36,5,IF(AV316&lt;=設定シート!$I$36,7,IF(AV316&lt;=設定シート!$M$36,9,11)))</f>
        <v>11</v>
      </c>
      <c r="AY316" s="290"/>
      <c r="AZ316" s="288"/>
      <c r="BA316" s="292">
        <f t="shared" ref="BA316" si="166">AN316</f>
        <v>0</v>
      </c>
      <c r="BB316" s="288"/>
      <c r="BC316" s="288"/>
      <c r="BD316" s="178"/>
      <c r="BE316" s="178"/>
      <c r="BL316" s="1"/>
      <c r="BM316" s="1"/>
    </row>
    <row r="317" spans="2:65" s="33" customFormat="1" ht="18" customHeight="1" x14ac:dyDescent="0.15">
      <c r="B317" s="415"/>
      <c r="C317" s="416"/>
      <c r="D317" s="416"/>
      <c r="E317" s="416"/>
      <c r="F317" s="416"/>
      <c r="G317" s="416"/>
      <c r="H317" s="416"/>
      <c r="I317" s="417"/>
      <c r="J317" s="415"/>
      <c r="K317" s="416"/>
      <c r="L317" s="416"/>
      <c r="M317" s="416"/>
      <c r="N317" s="419"/>
      <c r="O317" s="322"/>
      <c r="P317" s="335" t="s">
        <v>45</v>
      </c>
      <c r="Q317" s="320"/>
      <c r="R317" s="335" t="s">
        <v>46</v>
      </c>
      <c r="S317" s="141"/>
      <c r="T317" s="445" t="s">
        <v>48</v>
      </c>
      <c r="U317" s="446"/>
      <c r="V317" s="447"/>
      <c r="W317" s="448"/>
      <c r="X317" s="448"/>
      <c r="Y317" s="449"/>
      <c r="Z317" s="447"/>
      <c r="AA317" s="448"/>
      <c r="AB317" s="448"/>
      <c r="AC317" s="448"/>
      <c r="AD317" s="447"/>
      <c r="AE317" s="448"/>
      <c r="AF317" s="448"/>
      <c r="AG317" s="449"/>
      <c r="AH317" s="400">
        <f>IF(V316="賃金で算定",0,V317+Z317-AD317)</f>
        <v>0</v>
      </c>
      <c r="AI317" s="400"/>
      <c r="AJ317" s="400"/>
      <c r="AK317" s="401"/>
      <c r="AL317" s="405">
        <f>IF(V316="賃金で算定","賃金で算定",IF(OR(V317=0,$F324="",AV316=""),0,IF(AW316="昔",VLOOKUP($F324,労務比率,AX316,FALSE),IF(AW316="上",VLOOKUP($F324,労務比率,AX316,FALSE),IF(AW316="中",VLOOKUP($F324,労務比率,AX316,FALSE),VLOOKUP($F324,労務比率,AX316,FALSE))))))</f>
        <v>0</v>
      </c>
      <c r="AM317" s="406"/>
      <c r="AN317" s="402">
        <f>IF(V316="賃金で算定",0,INT(AH317*AL317/100))</f>
        <v>0</v>
      </c>
      <c r="AO317" s="403"/>
      <c r="AP317" s="403"/>
      <c r="AQ317" s="403"/>
      <c r="AR317" s="403"/>
      <c r="AS317" s="38"/>
      <c r="AT317" s="56"/>
      <c r="AU317" s="56"/>
      <c r="AV317" s="53"/>
      <c r="AW317" s="55"/>
      <c r="AX317" s="224"/>
      <c r="AY317" s="291">
        <f t="shared" ref="AY317" si="167">AH317</f>
        <v>0</v>
      </c>
      <c r="AZ317" s="289">
        <f>IF(AV316&lt;=設定シート!C$85,AH317,IF(AND(AV316&gt;=設定シート!E$85,AV316&lt;=設定シート!G$85),AH317*105/108,AH317))</f>
        <v>0</v>
      </c>
      <c r="BA317" s="286"/>
      <c r="BB317" s="289">
        <f t="shared" ref="BB317" si="168">IF($AL317="賃金で算定",0,INT(AY317*$AL317/100))</f>
        <v>0</v>
      </c>
      <c r="BC317" s="289">
        <f>IF(AY317=AZ317,BB317,AZ317*$AL317/100)</f>
        <v>0</v>
      </c>
      <c r="BD317" s="178"/>
      <c r="BE317" s="178"/>
      <c r="BL317" s="178">
        <f>IF(AY317=AZ317,0,1)</f>
        <v>0</v>
      </c>
      <c r="BM317" s="178" t="str">
        <f>IF(BL317=1,AL317,"")</f>
        <v/>
      </c>
    </row>
    <row r="318" spans="2:65" s="33" customFormat="1" ht="18" customHeight="1" x14ac:dyDescent="0.15">
      <c r="B318" s="412"/>
      <c r="C318" s="413"/>
      <c r="D318" s="413"/>
      <c r="E318" s="413"/>
      <c r="F318" s="413"/>
      <c r="G318" s="413"/>
      <c r="H318" s="413"/>
      <c r="I318" s="414"/>
      <c r="J318" s="412"/>
      <c r="K318" s="413"/>
      <c r="L318" s="413"/>
      <c r="M318" s="413"/>
      <c r="N318" s="418"/>
      <c r="O318" s="321"/>
      <c r="P318" s="334" t="s">
        <v>45</v>
      </c>
      <c r="Q318" s="319"/>
      <c r="R318" s="334" t="s">
        <v>46</v>
      </c>
      <c r="S318" s="138"/>
      <c r="T318" s="420" t="s">
        <v>20</v>
      </c>
      <c r="U318" s="421"/>
      <c r="V318" s="422"/>
      <c r="W318" s="423"/>
      <c r="X318" s="423"/>
      <c r="Y318" s="75"/>
      <c r="Z318" s="40"/>
      <c r="AA318" s="41"/>
      <c r="AB318" s="41"/>
      <c r="AC318" s="42"/>
      <c r="AD318" s="40"/>
      <c r="AE318" s="41"/>
      <c r="AF318" s="41"/>
      <c r="AG318" s="47"/>
      <c r="AH318" s="407">
        <f>IF(V318="賃金で算定",V319+Z319-AD319,0)</f>
        <v>0</v>
      </c>
      <c r="AI318" s="408"/>
      <c r="AJ318" s="408"/>
      <c r="AK318" s="409"/>
      <c r="AL318" s="66"/>
      <c r="AM318" s="67"/>
      <c r="AN318" s="410"/>
      <c r="AO318" s="411"/>
      <c r="AP318" s="411"/>
      <c r="AQ318" s="411"/>
      <c r="AR318" s="411"/>
      <c r="AS318" s="39"/>
      <c r="AT318" s="56"/>
      <c r="AU318" s="56"/>
      <c r="AV318" s="53" t="str">
        <f>IF(OR(O318="",Q318=""),"", IF(O318&lt;20,DATE(O318+118,Q318,IF(S318="",1,S318)),DATE(O318+88,Q318,IF(S318="",1,S318))))</f>
        <v/>
      </c>
      <c r="AW318" s="55" t="str">
        <f>IF(AV318&lt;=設定シート!C$15,"昔",IF(AV318&lt;=設定シート!E$15,"上",IF(AV318&lt;=設定シート!G$15,"中","下")))</f>
        <v>下</v>
      </c>
      <c r="AX318" s="224">
        <f>IF(AV318&lt;=設定シート!$E$36,5,IF(AV318&lt;=設定シート!$I$36,7,IF(AV318&lt;=設定シート!$M$36,9,11)))</f>
        <v>11</v>
      </c>
      <c r="AY318" s="290"/>
      <c r="AZ318" s="288"/>
      <c r="BA318" s="292">
        <f t="shared" ref="BA318" si="169">AN318</f>
        <v>0</v>
      </c>
      <c r="BB318" s="288"/>
      <c r="BC318" s="288"/>
      <c r="BD318" s="178"/>
      <c r="BE318" s="178"/>
      <c r="BL318" s="1"/>
      <c r="BM318" s="1"/>
    </row>
    <row r="319" spans="2:65" s="33" customFormat="1" ht="18" customHeight="1" x14ac:dyDescent="0.15">
      <c r="B319" s="415"/>
      <c r="C319" s="416"/>
      <c r="D319" s="416"/>
      <c r="E319" s="416"/>
      <c r="F319" s="416"/>
      <c r="G319" s="416"/>
      <c r="H319" s="416"/>
      <c r="I319" s="417"/>
      <c r="J319" s="415"/>
      <c r="K319" s="416"/>
      <c r="L319" s="416"/>
      <c r="M319" s="416"/>
      <c r="N319" s="419"/>
      <c r="O319" s="322"/>
      <c r="P319" s="335" t="s">
        <v>45</v>
      </c>
      <c r="Q319" s="320"/>
      <c r="R319" s="335" t="s">
        <v>46</v>
      </c>
      <c r="S319" s="141"/>
      <c r="T319" s="445" t="s">
        <v>21</v>
      </c>
      <c r="U319" s="446"/>
      <c r="V319" s="447"/>
      <c r="W319" s="448"/>
      <c r="X319" s="448"/>
      <c r="Y319" s="449"/>
      <c r="Z319" s="447"/>
      <c r="AA319" s="448"/>
      <c r="AB319" s="448"/>
      <c r="AC319" s="448"/>
      <c r="AD319" s="447">
        <v>0</v>
      </c>
      <c r="AE319" s="448"/>
      <c r="AF319" s="448"/>
      <c r="AG319" s="449"/>
      <c r="AH319" s="400">
        <f>IF(V318="賃金で算定",0,V319+Z319-AD319)</f>
        <v>0</v>
      </c>
      <c r="AI319" s="400"/>
      <c r="AJ319" s="400"/>
      <c r="AK319" s="401"/>
      <c r="AL319" s="405">
        <f>IF(V318="賃金で算定","賃金で算定",IF(OR(V319=0,$F324="",AV318=""),0,IF(AW318="昔",VLOOKUP($F324,労務比率,AX318,FALSE),IF(AW318="上",VLOOKUP($F324,労務比率,AX318,FALSE),IF(AW318="中",VLOOKUP($F324,労務比率,AX318,FALSE),VLOOKUP($F324,労務比率,AX318,FALSE))))))</f>
        <v>0</v>
      </c>
      <c r="AM319" s="406"/>
      <c r="AN319" s="402">
        <f>IF(V318="賃金で算定",0,INT(AH319*AL319/100))</f>
        <v>0</v>
      </c>
      <c r="AO319" s="403"/>
      <c r="AP319" s="403"/>
      <c r="AQ319" s="403"/>
      <c r="AR319" s="403"/>
      <c r="AS319" s="38"/>
      <c r="AT319" s="56"/>
      <c r="AU319" s="56"/>
      <c r="AV319" s="53"/>
      <c r="AW319" s="55"/>
      <c r="AX319" s="224"/>
      <c r="AY319" s="291">
        <f t="shared" ref="AY319" si="170">AH319</f>
        <v>0</v>
      </c>
      <c r="AZ319" s="289">
        <f>IF(AV318&lt;=設定シート!C$85,AH319,IF(AND(AV318&gt;=設定シート!E$85,AV318&lt;=設定シート!G$85),AH319*105/108,AH319))</f>
        <v>0</v>
      </c>
      <c r="BA319" s="286"/>
      <c r="BB319" s="289">
        <f t="shared" ref="BB319" si="171">IF($AL319="賃金で算定",0,INT(AY319*$AL319/100))</f>
        <v>0</v>
      </c>
      <c r="BC319" s="289">
        <f>IF(AY319=AZ319,BB319,AZ319*$AL319/100)</f>
        <v>0</v>
      </c>
      <c r="BD319" s="178"/>
      <c r="BE319" s="178"/>
      <c r="BL319" s="178">
        <f>IF(AY319=AZ319,0,1)</f>
        <v>0</v>
      </c>
      <c r="BM319" s="178" t="str">
        <f>IF(BL319=1,AL319,"")</f>
        <v/>
      </c>
    </row>
    <row r="320" spans="2:65" s="33" customFormat="1" ht="18" customHeight="1" x14ac:dyDescent="0.15">
      <c r="B320" s="412"/>
      <c r="C320" s="413"/>
      <c r="D320" s="413"/>
      <c r="E320" s="413"/>
      <c r="F320" s="413"/>
      <c r="G320" s="413"/>
      <c r="H320" s="413"/>
      <c r="I320" s="414"/>
      <c r="J320" s="412"/>
      <c r="K320" s="413"/>
      <c r="L320" s="413"/>
      <c r="M320" s="413"/>
      <c r="N320" s="418"/>
      <c r="O320" s="321"/>
      <c r="P320" s="334" t="s">
        <v>45</v>
      </c>
      <c r="Q320" s="319"/>
      <c r="R320" s="334" t="s">
        <v>46</v>
      </c>
      <c r="S320" s="138"/>
      <c r="T320" s="420" t="s">
        <v>47</v>
      </c>
      <c r="U320" s="421"/>
      <c r="V320" s="422"/>
      <c r="W320" s="423"/>
      <c r="X320" s="423"/>
      <c r="Y320" s="75"/>
      <c r="Z320" s="40"/>
      <c r="AA320" s="41"/>
      <c r="AB320" s="41"/>
      <c r="AC320" s="42"/>
      <c r="AD320" s="40"/>
      <c r="AE320" s="41"/>
      <c r="AF320" s="41"/>
      <c r="AG320" s="47"/>
      <c r="AH320" s="407">
        <f>IF(V320="賃金で算定",V321+Z321-AD321,0)</f>
        <v>0</v>
      </c>
      <c r="AI320" s="408"/>
      <c r="AJ320" s="408"/>
      <c r="AK320" s="409"/>
      <c r="AL320" s="66"/>
      <c r="AM320" s="67"/>
      <c r="AN320" s="410"/>
      <c r="AO320" s="411"/>
      <c r="AP320" s="411"/>
      <c r="AQ320" s="411"/>
      <c r="AR320" s="411"/>
      <c r="AS320" s="39"/>
      <c r="AT320" s="56"/>
      <c r="AU320" s="56"/>
      <c r="AV320" s="53" t="str">
        <f>IF(OR(O320="",Q320=""),"", IF(O320&lt;20,DATE(O320+118,Q320,IF(S320="",1,S320)),DATE(O320+88,Q320,IF(S320="",1,S320))))</f>
        <v/>
      </c>
      <c r="AW320" s="55" t="str">
        <f>IF(AV320&lt;=設定シート!C$15,"昔",IF(AV320&lt;=設定シート!E$15,"上",IF(AV320&lt;=設定シート!G$15,"中","下")))</f>
        <v>下</v>
      </c>
      <c r="AX320" s="224">
        <f>IF(AV320&lt;=設定シート!$E$36,5,IF(AV320&lt;=設定シート!$I$36,7,IF(AV320&lt;=設定シート!$M$36,9,11)))</f>
        <v>11</v>
      </c>
      <c r="AY320" s="290"/>
      <c r="AZ320" s="288"/>
      <c r="BA320" s="292">
        <f t="shared" ref="BA320" si="172">AN320</f>
        <v>0</v>
      </c>
      <c r="BB320" s="288"/>
      <c r="BC320" s="288"/>
      <c r="BD320" s="178"/>
      <c r="BE320" s="178"/>
      <c r="BL320" s="1"/>
      <c r="BM320" s="1"/>
    </row>
    <row r="321" spans="2:65" s="33" customFormat="1" ht="18" customHeight="1" x14ac:dyDescent="0.15">
      <c r="B321" s="415"/>
      <c r="C321" s="416"/>
      <c r="D321" s="416"/>
      <c r="E321" s="416"/>
      <c r="F321" s="416"/>
      <c r="G321" s="416"/>
      <c r="H321" s="416"/>
      <c r="I321" s="417"/>
      <c r="J321" s="415"/>
      <c r="K321" s="416"/>
      <c r="L321" s="416"/>
      <c r="M321" s="416"/>
      <c r="N321" s="419"/>
      <c r="O321" s="322"/>
      <c r="P321" s="335" t="s">
        <v>45</v>
      </c>
      <c r="Q321" s="320"/>
      <c r="R321" s="335" t="s">
        <v>46</v>
      </c>
      <c r="S321" s="141"/>
      <c r="T321" s="445" t="s">
        <v>48</v>
      </c>
      <c r="U321" s="446"/>
      <c r="V321" s="447"/>
      <c r="W321" s="448"/>
      <c r="X321" s="448"/>
      <c r="Y321" s="449"/>
      <c r="Z321" s="447"/>
      <c r="AA321" s="448"/>
      <c r="AB321" s="448"/>
      <c r="AC321" s="448"/>
      <c r="AD321" s="447">
        <v>0</v>
      </c>
      <c r="AE321" s="448"/>
      <c r="AF321" s="448"/>
      <c r="AG321" s="449"/>
      <c r="AH321" s="400">
        <f>IF(V320="賃金で算定",0,V321+Z321-AD321)</f>
        <v>0</v>
      </c>
      <c r="AI321" s="400"/>
      <c r="AJ321" s="400"/>
      <c r="AK321" s="401"/>
      <c r="AL321" s="405">
        <f>IF(V320="賃金で算定","賃金で算定",IF(OR(V321=0,$F324="",AV320=""),0,IF(AW320="昔",VLOOKUP($F324,労務比率,AX320,FALSE),IF(AW320="上",VLOOKUP($F324,労務比率,AX320,FALSE),IF(AW320="中",VLOOKUP($F324,労務比率,AX320,FALSE),VLOOKUP($F324,労務比率,AX320,FALSE))))))</f>
        <v>0</v>
      </c>
      <c r="AM321" s="406"/>
      <c r="AN321" s="402">
        <f>IF(V320="賃金で算定",0,INT(AH321*AL321/100))</f>
        <v>0</v>
      </c>
      <c r="AO321" s="403"/>
      <c r="AP321" s="403"/>
      <c r="AQ321" s="403"/>
      <c r="AR321" s="403"/>
      <c r="AS321" s="38"/>
      <c r="AT321" s="56"/>
      <c r="AU321" s="56"/>
      <c r="AV321" s="53"/>
      <c r="AW321" s="55"/>
      <c r="AX321" s="224"/>
      <c r="AY321" s="291">
        <f t="shared" ref="AY321" si="173">AH321</f>
        <v>0</v>
      </c>
      <c r="AZ321" s="289">
        <f>IF(AV320&lt;=設定シート!C$85,AH321,IF(AND(AV320&gt;=設定シート!E$85,AV320&lt;=設定シート!G$85),AH321*105/108,AH321))</f>
        <v>0</v>
      </c>
      <c r="BA321" s="286"/>
      <c r="BB321" s="289">
        <f t="shared" ref="BB321" si="174">IF($AL321="賃金で算定",0,INT(AY321*$AL321/100))</f>
        <v>0</v>
      </c>
      <c r="BC321" s="289">
        <f>IF(AY321=AZ321,BB321,AZ321*$AL321/100)</f>
        <v>0</v>
      </c>
      <c r="BD321" s="178"/>
      <c r="BE321" s="178"/>
      <c r="BL321" s="178">
        <f>IF(AY321=AZ321,0,1)</f>
        <v>0</v>
      </c>
      <c r="BM321" s="178" t="str">
        <f>IF(BL321=1,AL321,"")</f>
        <v/>
      </c>
    </row>
    <row r="322" spans="2:65" s="33" customFormat="1" ht="18" customHeight="1" x14ac:dyDescent="0.15">
      <c r="B322" s="412"/>
      <c r="C322" s="413"/>
      <c r="D322" s="413"/>
      <c r="E322" s="413"/>
      <c r="F322" s="413"/>
      <c r="G322" s="413"/>
      <c r="H322" s="413"/>
      <c r="I322" s="414"/>
      <c r="J322" s="412"/>
      <c r="K322" s="413"/>
      <c r="L322" s="413"/>
      <c r="M322" s="413"/>
      <c r="N322" s="418"/>
      <c r="O322" s="321"/>
      <c r="P322" s="334" t="s">
        <v>45</v>
      </c>
      <c r="Q322" s="319"/>
      <c r="R322" s="334" t="s">
        <v>46</v>
      </c>
      <c r="S322" s="138"/>
      <c r="T322" s="420" t="s">
        <v>47</v>
      </c>
      <c r="U322" s="421"/>
      <c r="V322" s="422"/>
      <c r="W322" s="423"/>
      <c r="X322" s="423"/>
      <c r="Y322" s="75"/>
      <c r="Z322" s="40"/>
      <c r="AA322" s="41"/>
      <c r="AB322" s="41"/>
      <c r="AC322" s="42"/>
      <c r="AD322" s="40"/>
      <c r="AE322" s="41"/>
      <c r="AF322" s="41"/>
      <c r="AG322" s="47"/>
      <c r="AH322" s="407">
        <f>IF(V322="賃金で算定",V323+Z323-AD323,0)</f>
        <v>0</v>
      </c>
      <c r="AI322" s="408"/>
      <c r="AJ322" s="408"/>
      <c r="AK322" s="409"/>
      <c r="AL322" s="66"/>
      <c r="AM322" s="67"/>
      <c r="AN322" s="410"/>
      <c r="AO322" s="411"/>
      <c r="AP322" s="411"/>
      <c r="AQ322" s="411"/>
      <c r="AR322" s="411"/>
      <c r="AS322" s="39"/>
      <c r="AT322" s="56"/>
      <c r="AU322" s="56"/>
      <c r="AV322" s="53" t="str">
        <f>IF(OR(O322="",Q322=""),"", IF(O322&lt;20,DATE(O322+118,Q322,IF(S322="",1,S322)),DATE(O322+88,Q322,IF(S322="",1,S322))))</f>
        <v/>
      </c>
      <c r="AW322" s="55" t="str">
        <f>IF(AV322&lt;=設定シート!C$15,"昔",IF(AV322&lt;=設定シート!E$15,"上",IF(AV322&lt;=設定シート!G$15,"中","下")))</f>
        <v>下</v>
      </c>
      <c r="AX322" s="224">
        <f>IF(AV322&lt;=設定シート!$E$36,5,IF(AV322&lt;=設定シート!$I$36,7,IF(AV322&lt;=設定シート!$M$36,9,11)))</f>
        <v>11</v>
      </c>
      <c r="AY322" s="290"/>
      <c r="AZ322" s="288"/>
      <c r="BA322" s="292">
        <f t="shared" ref="BA322" si="175">AN322</f>
        <v>0</v>
      </c>
      <c r="BB322" s="288"/>
      <c r="BC322" s="288"/>
      <c r="BD322" s="178"/>
      <c r="BE322" s="178"/>
      <c r="BL322" s="1"/>
      <c r="BM322" s="1"/>
    </row>
    <row r="323" spans="2:65" s="33" customFormat="1" ht="18" customHeight="1" x14ac:dyDescent="0.15">
      <c r="B323" s="415"/>
      <c r="C323" s="416"/>
      <c r="D323" s="416"/>
      <c r="E323" s="416"/>
      <c r="F323" s="416"/>
      <c r="G323" s="416"/>
      <c r="H323" s="416"/>
      <c r="I323" s="417"/>
      <c r="J323" s="415"/>
      <c r="K323" s="416"/>
      <c r="L323" s="416"/>
      <c r="M323" s="416"/>
      <c r="N323" s="419"/>
      <c r="O323" s="322"/>
      <c r="P323" s="335" t="s">
        <v>45</v>
      </c>
      <c r="Q323" s="320"/>
      <c r="R323" s="335" t="s">
        <v>46</v>
      </c>
      <c r="S323" s="141"/>
      <c r="T323" s="445" t="s">
        <v>48</v>
      </c>
      <c r="U323" s="446"/>
      <c r="V323" s="447"/>
      <c r="W323" s="448"/>
      <c r="X323" s="448"/>
      <c r="Y323" s="449"/>
      <c r="Z323" s="447"/>
      <c r="AA323" s="448"/>
      <c r="AB323" s="448"/>
      <c r="AC323" s="448"/>
      <c r="AD323" s="447"/>
      <c r="AE323" s="448"/>
      <c r="AF323" s="448"/>
      <c r="AG323" s="449"/>
      <c r="AH323" s="402">
        <f>IF(V322="賃金で算定",0,V323+Z323-AD323)</f>
        <v>0</v>
      </c>
      <c r="AI323" s="403"/>
      <c r="AJ323" s="403"/>
      <c r="AK323" s="404"/>
      <c r="AL323" s="405">
        <f>IF(V322="賃金で算定","賃金で算定",IF(OR(V323=0,$F324="",AV322=""),0,IF(AW322="昔",VLOOKUP($F324,労務比率,AX322,FALSE),IF(AW322="上",VLOOKUP($F324,労務比率,AX322,FALSE),IF(AW322="中",VLOOKUP($F324,労務比率,AX322,FALSE),VLOOKUP($F324,労務比率,AX322,FALSE))))))</f>
        <v>0</v>
      </c>
      <c r="AM323" s="406"/>
      <c r="AN323" s="402">
        <f>IF(V322="賃金で算定",0,INT(AH323*AL323/100))</f>
        <v>0</v>
      </c>
      <c r="AO323" s="403"/>
      <c r="AP323" s="403"/>
      <c r="AQ323" s="403"/>
      <c r="AR323" s="403"/>
      <c r="AS323" s="38"/>
      <c r="AT323" s="56"/>
      <c r="AU323" s="56"/>
      <c r="AV323" s="53"/>
      <c r="AW323" s="55"/>
      <c r="AX323" s="224"/>
      <c r="AY323" s="291">
        <f t="shared" ref="AY323" si="176">AH323</f>
        <v>0</v>
      </c>
      <c r="AZ323" s="289">
        <f>IF(AV322&lt;=設定シート!C$85,AH323,IF(AND(AV322&gt;=設定シート!E$85,AV322&lt;=設定シート!G$85),AH323*105/108,AH323))</f>
        <v>0</v>
      </c>
      <c r="BA323" s="286"/>
      <c r="BB323" s="289">
        <f t="shared" ref="BB323" si="177">IF($AL323="賃金で算定",0,INT(AY323*$AL323/100))</f>
        <v>0</v>
      </c>
      <c r="BC323" s="289">
        <f>IF(AY323=AZ323,BB323,AZ323*$AL323/100)</f>
        <v>0</v>
      </c>
      <c r="BD323" s="178"/>
      <c r="BE323" s="178"/>
      <c r="BL323" s="178">
        <f>IF(AY323=AZ323,0,1)</f>
        <v>0</v>
      </c>
      <c r="BM323" s="178" t="str">
        <f>IF(BL323=1,AL323,"")</f>
        <v/>
      </c>
    </row>
    <row r="324" spans="2:65" s="33" customFormat="1" ht="18" customHeight="1" x14ac:dyDescent="0.15">
      <c r="B324" s="424" t="s">
        <v>82</v>
      </c>
      <c r="C324" s="425"/>
      <c r="D324" s="425"/>
      <c r="E324" s="426"/>
      <c r="F324" s="433"/>
      <c r="G324" s="434"/>
      <c r="H324" s="434"/>
      <c r="I324" s="434"/>
      <c r="J324" s="434"/>
      <c r="K324" s="434"/>
      <c r="L324" s="434"/>
      <c r="M324" s="434"/>
      <c r="N324" s="435"/>
      <c r="O324" s="424" t="s">
        <v>49</v>
      </c>
      <c r="P324" s="425"/>
      <c r="Q324" s="425"/>
      <c r="R324" s="425"/>
      <c r="S324" s="425"/>
      <c r="T324" s="425"/>
      <c r="U324" s="426"/>
      <c r="V324" s="442">
        <f>AH324</f>
        <v>0</v>
      </c>
      <c r="W324" s="443"/>
      <c r="X324" s="443"/>
      <c r="Y324" s="444"/>
      <c r="Z324" s="260"/>
      <c r="AA324" s="261"/>
      <c r="AB324" s="261"/>
      <c r="AC324" s="42"/>
      <c r="AD324" s="260"/>
      <c r="AE324" s="261"/>
      <c r="AF324" s="261"/>
      <c r="AG324" s="42"/>
      <c r="AH324" s="407">
        <f>AH306+AH308+AH310+AH312+AH314+AH316+AH318+AH320+AH322</f>
        <v>0</v>
      </c>
      <c r="AI324" s="408"/>
      <c r="AJ324" s="408"/>
      <c r="AK324" s="409"/>
      <c r="AL324" s="68"/>
      <c r="AM324" s="69"/>
      <c r="AN324" s="407">
        <f>AN306+AN308+AN310+AN312+AN314+AN316+AN318+AN320+AN322</f>
        <v>0</v>
      </c>
      <c r="AO324" s="408"/>
      <c r="AP324" s="408"/>
      <c r="AQ324" s="408"/>
      <c r="AR324" s="408"/>
      <c r="AS324" s="262"/>
      <c r="AT324" s="56"/>
      <c r="AU324" s="56"/>
      <c r="AW324" s="55"/>
      <c r="AX324" s="224"/>
      <c r="AY324" s="290"/>
      <c r="AZ324" s="293"/>
      <c r="BA324" s="300">
        <f>BA306+BA308+BA310+BA312+BA314+BA316+BA318+BA320+BA322</f>
        <v>0</v>
      </c>
      <c r="BB324" s="301">
        <f>BB307+BB309+BB311+BB313+BB315+BB317+BB319+BB321+BB323</f>
        <v>0</v>
      </c>
      <c r="BC324" s="301">
        <f>SUMIF(BL307:BL323,0,BC307:BC323)+ROUNDDOWN(ROUNDDOWN(BL324*105/108,0)*BM324/100,0)</f>
        <v>0</v>
      </c>
      <c r="BD324" s="178"/>
      <c r="BE324" s="178"/>
      <c r="BL324" s="178">
        <f>SUMIF(BL307:BL323,1,AH307:AK323)</f>
        <v>0</v>
      </c>
      <c r="BM324" s="178">
        <f>IF(COUNT(BM307:BM323)=0,0,SUM(BM307:BM323)/COUNT(BM307:BM323))</f>
        <v>0</v>
      </c>
    </row>
    <row r="325" spans="2:65" s="33" customFormat="1" ht="18" customHeight="1" x14ac:dyDescent="0.15">
      <c r="B325" s="427"/>
      <c r="C325" s="428"/>
      <c r="D325" s="428"/>
      <c r="E325" s="429"/>
      <c r="F325" s="436"/>
      <c r="G325" s="437"/>
      <c r="H325" s="437"/>
      <c r="I325" s="437"/>
      <c r="J325" s="437"/>
      <c r="K325" s="437"/>
      <c r="L325" s="437"/>
      <c r="M325" s="437"/>
      <c r="N325" s="438"/>
      <c r="O325" s="427"/>
      <c r="P325" s="428"/>
      <c r="Q325" s="428"/>
      <c r="R325" s="428"/>
      <c r="S325" s="428"/>
      <c r="T325" s="428"/>
      <c r="U325" s="429"/>
      <c r="V325" s="399">
        <f>V307+V309+V311+V313+V315+V317+V319+V321+V323-V324</f>
        <v>0</v>
      </c>
      <c r="W325" s="400"/>
      <c r="X325" s="400"/>
      <c r="Y325" s="401"/>
      <c r="Z325" s="399">
        <f>Z307+Z309+Z311+Z313+Z315+Z317+Z319+Z321+Z323</f>
        <v>0</v>
      </c>
      <c r="AA325" s="400"/>
      <c r="AB325" s="400"/>
      <c r="AC325" s="400"/>
      <c r="AD325" s="399">
        <f>AD307+AD309+AD311+AD313+AD315+AD317+AD319+AD321+AD323</f>
        <v>0</v>
      </c>
      <c r="AE325" s="400"/>
      <c r="AF325" s="400"/>
      <c r="AG325" s="400"/>
      <c r="AH325" s="399">
        <f>AY325</f>
        <v>0</v>
      </c>
      <c r="AI325" s="400"/>
      <c r="AJ325" s="400"/>
      <c r="AK325" s="400"/>
      <c r="AL325" s="267"/>
      <c r="AM325" s="268"/>
      <c r="AN325" s="399">
        <f>BB325</f>
        <v>0</v>
      </c>
      <c r="AO325" s="400"/>
      <c r="AP325" s="400"/>
      <c r="AQ325" s="400"/>
      <c r="AR325" s="400"/>
      <c r="AS325" s="264"/>
      <c r="AT325" s="56"/>
      <c r="AU325" s="56"/>
      <c r="AW325" s="55"/>
      <c r="AX325" s="224"/>
      <c r="AY325" s="296">
        <f>AY307+AY309+AY311+AY313+AY315+AY317+AY319+AY321+AY323</f>
        <v>0</v>
      </c>
      <c r="AZ325" s="298"/>
      <c r="BA325" s="298"/>
      <c r="BB325" s="294">
        <f>BB324</f>
        <v>0</v>
      </c>
      <c r="BC325" s="302"/>
      <c r="BD325" s="178"/>
      <c r="BE325" s="178"/>
    </row>
    <row r="326" spans="2:65" s="33" customFormat="1" ht="18" customHeight="1" x14ac:dyDescent="0.15">
      <c r="B326" s="430"/>
      <c r="C326" s="431"/>
      <c r="D326" s="431"/>
      <c r="E326" s="432"/>
      <c r="F326" s="439"/>
      <c r="G326" s="440"/>
      <c r="H326" s="440"/>
      <c r="I326" s="440"/>
      <c r="J326" s="440"/>
      <c r="K326" s="440"/>
      <c r="L326" s="440"/>
      <c r="M326" s="440"/>
      <c r="N326" s="441"/>
      <c r="O326" s="430"/>
      <c r="P326" s="431"/>
      <c r="Q326" s="431"/>
      <c r="R326" s="431"/>
      <c r="S326" s="431"/>
      <c r="T326" s="431"/>
      <c r="U326" s="432"/>
      <c r="V326" s="402"/>
      <c r="W326" s="403"/>
      <c r="X326" s="403"/>
      <c r="Y326" s="404"/>
      <c r="Z326" s="402"/>
      <c r="AA326" s="403"/>
      <c r="AB326" s="403"/>
      <c r="AC326" s="403"/>
      <c r="AD326" s="402"/>
      <c r="AE326" s="403"/>
      <c r="AF326" s="403"/>
      <c r="AG326" s="403"/>
      <c r="AH326" s="402">
        <f>AZ326</f>
        <v>0</v>
      </c>
      <c r="AI326" s="403"/>
      <c r="AJ326" s="403"/>
      <c r="AK326" s="404"/>
      <c r="AL326" s="265"/>
      <c r="AM326" s="266"/>
      <c r="AN326" s="402">
        <f>BC326</f>
        <v>0</v>
      </c>
      <c r="AO326" s="403"/>
      <c r="AP326" s="403"/>
      <c r="AQ326" s="403"/>
      <c r="AR326" s="403"/>
      <c r="AS326" s="263"/>
      <c r="AT326" s="56"/>
      <c r="AU326" s="143"/>
      <c r="AW326" s="55"/>
      <c r="AX326" s="224"/>
      <c r="AY326" s="297"/>
      <c r="AZ326" s="299">
        <f>IF(AZ307+AZ309+AZ311+AZ313+AZ315+AZ317+AZ319+AZ321+AZ323=AY325,0,ROUNDDOWN(AZ307+AZ309+AZ311+AZ313+AZ315+AZ317+AZ319+AZ321+AZ323,0))</f>
        <v>0</v>
      </c>
      <c r="BA326" s="295"/>
      <c r="BB326" s="295"/>
      <c r="BC326" s="299">
        <f>IF(BC324=BB325,0,BC324)</f>
        <v>0</v>
      </c>
      <c r="BD326" s="178"/>
      <c r="BE326" s="178"/>
    </row>
    <row r="327" spans="2:65" s="33" customFormat="1" ht="18" customHeight="1" x14ac:dyDescent="0.15">
      <c r="AD327" s="1" t="str">
        <f>IF(AND($F324="",$V324+$V325&gt;0),"事業の種類を選択してください。","")</f>
        <v/>
      </c>
      <c r="AE327" s="1"/>
      <c r="AF327" s="1"/>
      <c r="AG327" s="1"/>
      <c r="AH327" s="1"/>
      <c r="AI327" s="1"/>
      <c r="AJ327" s="1"/>
      <c r="AK327" s="1"/>
      <c r="AL327" s="1"/>
      <c r="AM327" s="1"/>
      <c r="AN327" s="398">
        <f>IF(AN324=0,0,AN324+IF(AN326=0,AN325,AN326))</f>
        <v>0</v>
      </c>
      <c r="AO327" s="398"/>
      <c r="AP327" s="398"/>
      <c r="AQ327" s="398"/>
      <c r="AR327" s="398"/>
      <c r="AS327" s="56"/>
      <c r="AT327" s="56"/>
      <c r="AU327" s="56"/>
      <c r="AW327" s="55"/>
      <c r="AX327" s="224"/>
      <c r="AY327" s="224"/>
      <c r="AZ327" s="224"/>
      <c r="BA327" s="224"/>
      <c r="BB327" s="224"/>
      <c r="BC327" s="224"/>
      <c r="BD327" s="178"/>
      <c r="BE327" s="178"/>
    </row>
    <row r="328" spans="2:65" s="33" customFormat="1" ht="31.5" customHeight="1" x14ac:dyDescent="0.15">
      <c r="AN328" s="77"/>
      <c r="AO328" s="77"/>
      <c r="AP328" s="77"/>
      <c r="AQ328" s="77"/>
      <c r="AR328" s="77"/>
      <c r="AS328" s="56"/>
      <c r="AT328" s="56"/>
      <c r="AU328" s="56"/>
      <c r="AW328" s="55"/>
      <c r="AX328" s="224"/>
      <c r="AY328" s="224"/>
      <c r="AZ328" s="224"/>
      <c r="BA328" s="224"/>
      <c r="BB328" s="224"/>
      <c r="BC328" s="224"/>
      <c r="BD328" s="178"/>
      <c r="BE328" s="178"/>
    </row>
  </sheetData>
  <sheetProtection selectLockedCells="1"/>
  <dataConsolidate/>
  <mergeCells count="1349">
    <mergeCell ref="AM90:AP91"/>
    <mergeCell ref="AM131:AP132"/>
    <mergeCell ref="AM172:AP173"/>
    <mergeCell ref="AM213:AP214"/>
    <mergeCell ref="AM254:AP255"/>
    <mergeCell ref="AM295:AP296"/>
    <mergeCell ref="AL9:AM11"/>
    <mergeCell ref="AN9:AO11"/>
    <mergeCell ref="AP9:AQ11"/>
    <mergeCell ref="AN19:AR19"/>
    <mergeCell ref="AN20:AR20"/>
    <mergeCell ref="AN13:AS13"/>
    <mergeCell ref="AN14:AS14"/>
    <mergeCell ref="BB14:BC14"/>
    <mergeCell ref="BB58:BC58"/>
    <mergeCell ref="BB99:BC99"/>
    <mergeCell ref="BB140:BC140"/>
    <mergeCell ref="BB181:BC181"/>
    <mergeCell ref="BB222:BC222"/>
    <mergeCell ref="BB263:BC263"/>
    <mergeCell ref="AL57:AM57"/>
    <mergeCell ref="AN122:AR122"/>
    <mergeCell ref="AN163:AR163"/>
    <mergeCell ref="AN188:AR188"/>
    <mergeCell ref="AN204:AR204"/>
    <mergeCell ref="AN245:AR245"/>
    <mergeCell ref="AN286:AR286"/>
    <mergeCell ref="AN243:AR243"/>
    <mergeCell ref="AN284:AR284"/>
    <mergeCell ref="BB304:BC304"/>
    <mergeCell ref="BF2:BJ2"/>
    <mergeCell ref="BD13:BE14"/>
    <mergeCell ref="AN81:AR81"/>
    <mergeCell ref="AD29:AH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AI38:AO39"/>
    <mergeCell ref="AM49:AP50"/>
    <mergeCell ref="AD19:AG19"/>
    <mergeCell ref="Z21:AC21"/>
    <mergeCell ref="AD21:AG21"/>
    <mergeCell ref="AH21:AK21"/>
    <mergeCell ref="V23:Y23"/>
    <mergeCell ref="V24:X24"/>
    <mergeCell ref="AD28:AG28"/>
    <mergeCell ref="AH28:AK28"/>
    <mergeCell ref="AH26:AK26"/>
    <mergeCell ref="AC38:AH39"/>
    <mergeCell ref="AA36:AB39"/>
    <mergeCell ref="AA34:AB34"/>
    <mergeCell ref="AC32:AS32"/>
    <mergeCell ref="AN21:AR21"/>
    <mergeCell ref="AN25:AR25"/>
    <mergeCell ref="Z23:AC23"/>
    <mergeCell ref="AL25:AM25"/>
    <mergeCell ref="AP36:AS37"/>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AM5:AP6"/>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O136:O138"/>
    <mergeCell ref="P136:P138"/>
    <mergeCell ref="Q136:Q138"/>
    <mergeCell ref="W136:W138"/>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O177:O179"/>
    <mergeCell ref="P177:P179"/>
    <mergeCell ref="Q177:Q179"/>
    <mergeCell ref="R177:R179"/>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AL188:AM188"/>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O218:O220"/>
    <mergeCell ref="P218:P220"/>
    <mergeCell ref="Q218:Q220"/>
    <mergeCell ref="W218:W220"/>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O259:O261"/>
    <mergeCell ref="P259:P261"/>
    <mergeCell ref="Q259:Q261"/>
    <mergeCell ref="R259:R261"/>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O300:O302"/>
    <mergeCell ref="P300:P302"/>
    <mergeCell ref="Q300:Q302"/>
    <mergeCell ref="W300:W302"/>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1" priority="1090" stopIfTrue="1">
      <formula>AND(V16="賃金で算定",AN16=0)</formula>
    </cfRule>
  </conditionalFormatting>
  <conditionalFormatting sqref="V17:Y17 V19:Y19 V21:Y21 V23:Y23 V25:Y25">
    <cfRule type="expression" dxfId="210" priority="1091" stopIfTrue="1">
      <formula>AND(V16="賃金で算定",AN16=0)</formula>
    </cfRule>
  </conditionalFormatting>
  <conditionalFormatting sqref="V307:Y307 V309:Y309 V311:Y311 V313:Y313 V315:Y315 V317:Y317 V323:Y323 V319:Y319 V321:Y321">
    <cfRule type="expression" dxfId="209" priority="1055" stopIfTrue="1">
      <formula>AND(V306="賃金で算定",AN306=0)</formula>
    </cfRule>
  </conditionalFormatting>
  <conditionalFormatting sqref="V266:Y266 V268:Y268 V270:Y270 V272:Y272 V274:Y274 V276:Y276 V282:Y282 V278:Y278 V280:Y280">
    <cfRule type="expression" dxfId="208" priority="1054" stopIfTrue="1">
      <formula>AND(V265="賃金で算定",AN265=0)</formula>
    </cfRule>
  </conditionalFormatting>
  <conditionalFormatting sqref="V225:Y225 V227:Y227 V229:Y229 V231:Y231 V233:Y233 V235:Y235 V241:Y241 V237:Y237 V239:Y239">
    <cfRule type="expression" dxfId="207" priority="1053" stopIfTrue="1">
      <formula>AND(V224="賃金で算定",AN224=0)</formula>
    </cfRule>
  </conditionalFormatting>
  <conditionalFormatting sqref="V184:Y184 V186:Y186 V188:Y188 V190:Y190 V192:Y192 V194:Y194 V200:Y200 V196:Y196 V198:Y198">
    <cfRule type="expression" dxfId="206" priority="1052" stopIfTrue="1">
      <formula>AND(V183="賃金で算定",AN183=0)</formula>
    </cfRule>
  </conditionalFormatting>
  <conditionalFormatting sqref="V143:Y143 V145:Y145 V147:Y147 V149:Y149 V151:Y151 V153:Y153 V159:Y159 V155:Y155 V157:Y157">
    <cfRule type="expression" dxfId="205" priority="1051" stopIfTrue="1">
      <formula>AND(V142="賃金で算定",AN142=0)</formula>
    </cfRule>
  </conditionalFormatting>
  <conditionalFormatting sqref="V102:Y102 V104:Y104 V106:Y106 V108:Y108 V110:Y110 V112:Y112 V118:Y118 V114:Y114 V116:Y116">
    <cfRule type="expression" dxfId="204" priority="1050" stopIfTrue="1">
      <formula>AND(V101="賃金で算定",AN101=0)</formula>
    </cfRule>
  </conditionalFormatting>
  <conditionalFormatting sqref="V61:Y61 V63:Y63 V65:Y65 V67:Y67 V69:Y69 V71:Y71 V77:Y77 V73:Y73 V75:Y75">
    <cfRule type="expression" dxfId="203" priority="1049" stopIfTrue="1">
      <formula>AND(V60="賃金で算定",AN60=0)</formula>
    </cfRule>
  </conditionalFormatting>
  <conditionalFormatting sqref="AE81:AF81">
    <cfRule type="expression" dxfId="202" priority="1030">
      <formula>IF(AND($F78=""),($V78+$V79&gt;0))</formula>
    </cfRule>
  </conditionalFormatting>
  <conditionalFormatting sqref="AH81">
    <cfRule type="expression" dxfId="201" priority="1029">
      <formula>IF(AND($F78=""),($V78+$V79&gt;0))</formula>
    </cfRule>
  </conditionalFormatting>
  <conditionalFormatting sqref="AI81:AJ81">
    <cfRule type="expression" dxfId="200" priority="1028">
      <formula>IF(AND($F78=""),($V78+$V79&gt;0))</formula>
    </cfRule>
  </conditionalFormatting>
  <conditionalFormatting sqref="AK81">
    <cfRule type="expression" dxfId="199" priority="1027">
      <formula>IF(AND($F78=""),($V78+$V79&gt;0))</formula>
    </cfRule>
  </conditionalFormatting>
  <conditionalFormatting sqref="AL81">
    <cfRule type="expression" dxfId="198" priority="1026">
      <formula>IF(AND($F78=""),($V78+$V79&gt;0))</formula>
    </cfRule>
  </conditionalFormatting>
  <conditionalFormatting sqref="AM81">
    <cfRule type="expression" dxfId="197" priority="1025">
      <formula>IF(AND($F78=""),($V78+$V79&gt;0))</formula>
    </cfRule>
  </conditionalFormatting>
  <conditionalFormatting sqref="AG81">
    <cfRule type="expression" dxfId="196" priority="1024">
      <formula>IF(AND($F78=""),($V78+$V79&gt;0))</formula>
    </cfRule>
  </conditionalFormatting>
  <conditionalFormatting sqref="AD81">
    <cfRule type="expression" dxfId="195" priority="1023">
      <formula>AND($F78="",($V78+$V79&gt;0))</formula>
    </cfRule>
  </conditionalFormatting>
  <conditionalFormatting sqref="AE122:AF122">
    <cfRule type="expression" dxfId="194" priority="1014">
      <formula>IF(AND($F119=""),($V119+$V120&gt;0))</formula>
    </cfRule>
  </conditionalFormatting>
  <conditionalFormatting sqref="AH122">
    <cfRule type="expression" dxfId="193" priority="1013">
      <formula>IF(AND($F119=""),($V119+$V120&gt;0))</formula>
    </cfRule>
  </conditionalFormatting>
  <conditionalFormatting sqref="AI122:AJ122">
    <cfRule type="expression" dxfId="192" priority="1012">
      <formula>IF(AND($F119=""),($V119+$V120&gt;0))</formula>
    </cfRule>
  </conditionalFormatting>
  <conditionalFormatting sqref="AK122">
    <cfRule type="expression" dxfId="191" priority="1011">
      <formula>IF(AND($F119=""),($V119+$V120&gt;0))</formula>
    </cfRule>
  </conditionalFormatting>
  <conditionalFormatting sqref="AL122">
    <cfRule type="expression" dxfId="190" priority="1010">
      <formula>IF(AND($F119=""),($V119+$V120&gt;0))</formula>
    </cfRule>
  </conditionalFormatting>
  <conditionalFormatting sqref="AM122">
    <cfRule type="expression" dxfId="189" priority="1009">
      <formula>IF(AND($F119=""),($V119+$V120&gt;0))</formula>
    </cfRule>
  </conditionalFormatting>
  <conditionalFormatting sqref="AG122">
    <cfRule type="expression" dxfId="188" priority="1008">
      <formula>IF(AND($F119=""),($V119+$V120&gt;0))</formula>
    </cfRule>
  </conditionalFormatting>
  <conditionalFormatting sqref="AD122">
    <cfRule type="expression" dxfId="187" priority="1007">
      <formula>IF(AND($F119=""),($V119+$V120&gt;0))</formula>
    </cfRule>
  </conditionalFormatting>
  <conditionalFormatting sqref="O16 O18">
    <cfRule type="expression" dxfId="186" priority="1002" stopIfTrue="1">
      <formula>AND(O16="",V17&gt;0)</formula>
    </cfRule>
  </conditionalFormatting>
  <conditionalFormatting sqref="Q16 Q18">
    <cfRule type="expression" dxfId="185" priority="1000" stopIfTrue="1">
      <formula>AND(Q16="",V17&gt;0)</formula>
    </cfRule>
  </conditionalFormatting>
  <conditionalFormatting sqref="AE163:AF163">
    <cfRule type="expression" dxfId="184" priority="995">
      <formula>IF(AND($F160=""),($V160+$V161&gt;0))</formula>
    </cfRule>
  </conditionalFormatting>
  <conditionalFormatting sqref="AH163">
    <cfRule type="expression" dxfId="183" priority="994">
      <formula>IF(AND($F160=""),($V160+$V161&gt;0))</formula>
    </cfRule>
  </conditionalFormatting>
  <conditionalFormatting sqref="AI163:AJ163">
    <cfRule type="expression" dxfId="182" priority="993">
      <formula>IF(AND($F160=""),($V160+$V161&gt;0))</formula>
    </cfRule>
  </conditionalFormatting>
  <conditionalFormatting sqref="AK163">
    <cfRule type="expression" dxfId="181" priority="992">
      <formula>IF(AND($F160=""),($V160+$V161&gt;0))</formula>
    </cfRule>
  </conditionalFormatting>
  <conditionalFormatting sqref="AL163">
    <cfRule type="expression" dxfId="180" priority="991">
      <formula>IF(AND($F160=""),($V160+$V161&gt;0))</formula>
    </cfRule>
  </conditionalFormatting>
  <conditionalFormatting sqref="AM163">
    <cfRule type="expression" dxfId="179" priority="990">
      <formula>IF(AND($F160=""),($V160+$V161&gt;0))</formula>
    </cfRule>
  </conditionalFormatting>
  <conditionalFormatting sqref="AG163">
    <cfRule type="expression" dxfId="178" priority="989">
      <formula>IF(AND($F160=""),($V160+$V161&gt;0))</formula>
    </cfRule>
  </conditionalFormatting>
  <conditionalFormatting sqref="AD163">
    <cfRule type="expression" dxfId="177" priority="988">
      <formula>IF(AND($F160=""),($V160+$V161&gt;0))</formula>
    </cfRule>
  </conditionalFormatting>
  <conditionalFormatting sqref="AE204:AF204">
    <cfRule type="expression" dxfId="176" priority="983">
      <formula>IF(AND($F201=""),($V201+$V202&gt;0))</formula>
    </cfRule>
  </conditionalFormatting>
  <conditionalFormatting sqref="AH204">
    <cfRule type="expression" dxfId="175" priority="982">
      <formula>IF(AND($F201=""),($V201+$V202&gt;0))</formula>
    </cfRule>
  </conditionalFormatting>
  <conditionalFormatting sqref="AI204:AJ204">
    <cfRule type="expression" dxfId="174" priority="981">
      <formula>IF(AND($F201=""),($V201+$V202&gt;0))</formula>
    </cfRule>
  </conditionalFormatting>
  <conditionalFormatting sqref="AK204">
    <cfRule type="expression" dxfId="173" priority="980">
      <formula>IF(AND($F201=""),($V201+$V202&gt;0))</formula>
    </cfRule>
  </conditionalFormatting>
  <conditionalFormatting sqref="AL204">
    <cfRule type="expression" dxfId="172" priority="979">
      <formula>IF(AND($F201=""),($V201+$V202&gt;0))</formula>
    </cfRule>
  </conditionalFormatting>
  <conditionalFormatting sqref="AM204">
    <cfRule type="expression" dxfId="171" priority="978">
      <formula>IF(AND($F201=""),($V201+$V202&gt;0))</formula>
    </cfRule>
  </conditionalFormatting>
  <conditionalFormatting sqref="AG204">
    <cfRule type="expression" dxfId="170" priority="977">
      <formula>IF(AND($F201=""),($V201+$V202&gt;0))</formula>
    </cfRule>
  </conditionalFormatting>
  <conditionalFormatting sqref="AD204">
    <cfRule type="expression" dxfId="169" priority="976">
      <formula>IF(AND($F201=""),($V201+$V202&gt;0))</formula>
    </cfRule>
  </conditionalFormatting>
  <conditionalFormatting sqref="AE245:AF245">
    <cfRule type="expression" dxfId="168" priority="975">
      <formula>IF(AND($F242=""),($V242+$V243&gt;0))</formula>
    </cfRule>
  </conditionalFormatting>
  <conditionalFormatting sqref="AH245">
    <cfRule type="expression" dxfId="167" priority="974">
      <formula>IF(AND($F242=""),($V242+$V243&gt;0))</formula>
    </cfRule>
  </conditionalFormatting>
  <conditionalFormatting sqref="AI245:AJ245">
    <cfRule type="expression" dxfId="166" priority="973">
      <formula>IF(AND($F242=""),($V242+$V243&gt;0))</formula>
    </cfRule>
  </conditionalFormatting>
  <conditionalFormatting sqref="AK245">
    <cfRule type="expression" dxfId="165" priority="972">
      <formula>IF(AND($F242=""),($V242+$V243&gt;0))</formula>
    </cfRule>
  </conditionalFormatting>
  <conditionalFormatting sqref="AL245">
    <cfRule type="expression" dxfId="164" priority="971">
      <formula>IF(AND($F242=""),($V242+$V243&gt;0))</formula>
    </cfRule>
  </conditionalFormatting>
  <conditionalFormatting sqref="AM245">
    <cfRule type="expression" dxfId="163" priority="970">
      <formula>IF(AND($F242=""),($V242+$V243&gt;0))</formula>
    </cfRule>
  </conditionalFormatting>
  <conditionalFormatting sqref="AG245">
    <cfRule type="expression" dxfId="162" priority="969">
      <formula>IF(AND($F242=""),($V242+$V243&gt;0))</formula>
    </cfRule>
  </conditionalFormatting>
  <conditionalFormatting sqref="AD245">
    <cfRule type="expression" dxfId="161" priority="968">
      <formula>IF(AND($F242=""),($V242+$V243&gt;0))</formula>
    </cfRule>
  </conditionalFormatting>
  <conditionalFormatting sqref="AE286:AF286">
    <cfRule type="expression" dxfId="160" priority="967">
      <formula>IF(AND($F283=""),($V283+$V284&gt;0))</formula>
    </cfRule>
  </conditionalFormatting>
  <conditionalFormatting sqref="AH286">
    <cfRule type="expression" dxfId="159" priority="966">
      <formula>IF(AND($F283=""),($V283+$V284&gt;0))</formula>
    </cfRule>
  </conditionalFormatting>
  <conditionalFormatting sqref="AI286:AJ286">
    <cfRule type="expression" dxfId="158" priority="965">
      <formula>IF(AND($F283=""),($V283+$V284&gt;0))</formula>
    </cfRule>
  </conditionalFormatting>
  <conditionalFormatting sqref="AK286">
    <cfRule type="expression" dxfId="157" priority="964">
      <formula>IF(AND($F283=""),($V283+$V284&gt;0))</formula>
    </cfRule>
  </conditionalFormatting>
  <conditionalFormatting sqref="AL286">
    <cfRule type="expression" dxfId="156" priority="963">
      <formula>IF(AND($F283=""),($V283+$V284&gt;0))</formula>
    </cfRule>
  </conditionalFormatting>
  <conditionalFormatting sqref="AM286">
    <cfRule type="expression" dxfId="155" priority="962">
      <formula>IF(AND($F283=""),($V283+$V284&gt;0))</formula>
    </cfRule>
  </conditionalFormatting>
  <conditionalFormatting sqref="AG286">
    <cfRule type="expression" dxfId="154" priority="961">
      <formula>IF(AND($F283=""),($V283+$V284&gt;0))</formula>
    </cfRule>
  </conditionalFormatting>
  <conditionalFormatting sqref="AD286">
    <cfRule type="expression" dxfId="153" priority="960">
      <formula>IF(AND($F283=""),($V283+$V284&gt;0))</formula>
    </cfRule>
  </conditionalFormatting>
  <conditionalFormatting sqref="AE327:AF327">
    <cfRule type="expression" dxfId="152" priority="959">
      <formula>IF(AND($F324=""),($V324+$V325&gt;0))</formula>
    </cfRule>
  </conditionalFormatting>
  <conditionalFormatting sqref="AH327">
    <cfRule type="expression" dxfId="151" priority="958">
      <formula>IF(AND($F324=""),($V324+$V325&gt;0))</formula>
    </cfRule>
  </conditionalFormatting>
  <conditionalFormatting sqref="AI327:AJ327">
    <cfRule type="expression" dxfId="150" priority="957">
      <formula>IF(AND($F324=""),($V324+$V325&gt;0))</formula>
    </cfRule>
  </conditionalFormatting>
  <conditionalFormatting sqref="AK327">
    <cfRule type="expression" dxfId="149" priority="956">
      <formula>IF(AND($F324=""),($V324+$V325&gt;0))</formula>
    </cfRule>
  </conditionalFormatting>
  <conditionalFormatting sqref="AL327">
    <cfRule type="expression" dxfId="148" priority="955">
      <formula>IF(AND($F324=""),($V324+$V325&gt;0))</formula>
    </cfRule>
  </conditionalFormatting>
  <conditionalFormatting sqref="AM327">
    <cfRule type="expression" dxfId="147" priority="954">
      <formula>IF(AND($F324=""),($V324+$V325&gt;0))</formula>
    </cfRule>
  </conditionalFormatting>
  <conditionalFormatting sqref="AG327">
    <cfRule type="expression" dxfId="146" priority="953">
      <formula>IF(AND($F324=""),($V324+$V325&gt;0))</formula>
    </cfRule>
  </conditionalFormatting>
  <conditionalFormatting sqref="AD327">
    <cfRule type="expression" dxfId="145" priority="952">
      <formula>IF(AND($F324=""),($V324+$V325&gt;0))</formula>
    </cfRule>
  </conditionalFormatting>
  <conditionalFormatting sqref="AN16 AN18 AN20 AN22 AN24">
    <cfRule type="expression" dxfId="144" priority="585" stopIfTrue="1">
      <formula>AND(V16="",AN16&gt;0)</formula>
    </cfRule>
  </conditionalFormatting>
  <conditionalFormatting sqref="AN60 AN62 AN64 AN66 AN68 AN70 AN72 AN74 AN76">
    <cfRule type="expression" dxfId="143" priority="584" stopIfTrue="1">
      <formula>AND(V60="",AN60&gt;0)</formula>
    </cfRule>
  </conditionalFormatting>
  <conditionalFormatting sqref="AN101 AN103 AN105 AN107 AN109 AN111 AN113 AN115 AN117">
    <cfRule type="expression" dxfId="142" priority="583" stopIfTrue="1">
      <formula>AND(V101="",AN101&gt;0)</formula>
    </cfRule>
  </conditionalFormatting>
  <conditionalFormatting sqref="AN152:AR152 AN144:AR144 AN146:AR146 AN148:AR148 AN150:AR150 AN154:AR154 AN156:AR156 AN158:AR158 AN142:AR142">
    <cfRule type="expression" dxfId="141" priority="582" stopIfTrue="1">
      <formula>AND(V142="賃金で算定",AN142=0)</formula>
    </cfRule>
  </conditionalFormatting>
  <conditionalFormatting sqref="AN142 AN144 AN146 AN148 AN150 AN152 AN154 AN156 AN158">
    <cfRule type="expression" dxfId="140" priority="581" stopIfTrue="1">
      <formula>AND(V142="",AN142&gt;0)</formula>
    </cfRule>
  </conditionalFormatting>
  <conditionalFormatting sqref="AN193:AR193 AN185:AR185 AN187:AR187 AN189:AR189 AN191:AR191 AN195:AR195 AN197:AR197 AN199:AR199 AN183:AR183">
    <cfRule type="expression" dxfId="139" priority="580" stopIfTrue="1">
      <formula>AND(V183="賃金で算定",AN183=0)</formula>
    </cfRule>
  </conditionalFormatting>
  <conditionalFormatting sqref="AN183 AN185 AN187 AN189 AN191 AN193 AN195 AN197 AN199">
    <cfRule type="expression" dxfId="138" priority="579" stopIfTrue="1">
      <formula>AND(V183="",AN183&gt;0)</formula>
    </cfRule>
  </conditionalFormatting>
  <conditionalFormatting sqref="AN234:AR234 AN226:AR226 AN228:AR228 AN230:AR230 AN232:AR232 AN236:AR236 AN238:AR238 AN240:AR240 AN224:AR224">
    <cfRule type="expression" dxfId="137" priority="578" stopIfTrue="1">
      <formula>AND(V224="賃金で算定",AN224=0)</formula>
    </cfRule>
  </conditionalFormatting>
  <conditionalFormatting sqref="AN224 AN226 AN228 AN230 AN232 AN234 AN236 AN238 AN240">
    <cfRule type="expression" dxfId="136" priority="577" stopIfTrue="1">
      <formula>AND(V224="",AN224&gt;0)</formula>
    </cfRule>
  </conditionalFormatting>
  <conditionalFormatting sqref="AN275:AR275 AN267:AR267 AN269:AR269 AN271:AR271 AN273:AR273 AN277:AR277 AN279:AR279 AN281:AR281 AN265:AR265">
    <cfRule type="expression" dxfId="135" priority="576" stopIfTrue="1">
      <formula>AND(V265="賃金で算定",AN265=0)</formula>
    </cfRule>
  </conditionalFormatting>
  <conditionalFormatting sqref="AN265 AN267 AN269 AN271 AN273 AN275 AN277 AN279 AN281">
    <cfRule type="expression" dxfId="134" priority="575" stopIfTrue="1">
      <formula>AND(V265="",AN265&gt;0)</formula>
    </cfRule>
  </conditionalFormatting>
  <conditionalFormatting sqref="AN316:AR316 AN308:AR308 AN310:AR310 AN312:AR312 AN314:AR314 AN318:AR318 AN320:AR320 AN322:AR322 AN306:AR306">
    <cfRule type="expression" dxfId="133" priority="574" stopIfTrue="1">
      <formula>AND(V306="賃金で算定",AN306=0)</formula>
    </cfRule>
  </conditionalFormatting>
  <conditionalFormatting sqref="AN306 AN308 AN310 AN312 AN314 AN316 AN318 AN320 AN322">
    <cfRule type="expression" dxfId="132" priority="573" stopIfTrue="1">
      <formula>AND(V306="",AN306&gt;0)</formula>
    </cfRule>
  </conditionalFormatting>
  <conditionalFormatting sqref="O20">
    <cfRule type="expression" dxfId="131" priority="528" stopIfTrue="1">
      <formula>AND(O20="",V21&gt;0)</formula>
    </cfRule>
  </conditionalFormatting>
  <conditionalFormatting sqref="Q20">
    <cfRule type="expression" dxfId="130" priority="527" stopIfTrue="1">
      <formula>AND(Q20="",V21&gt;0)</formula>
    </cfRule>
  </conditionalFormatting>
  <conditionalFormatting sqref="O22">
    <cfRule type="expression" dxfId="129" priority="526" stopIfTrue="1">
      <formula>AND(O22="",V23&gt;0)</formula>
    </cfRule>
  </conditionalFormatting>
  <conditionalFormatting sqref="Q22">
    <cfRule type="expression" dxfId="128" priority="525" stopIfTrue="1">
      <formula>AND(Q22="",V23&gt;0)</formula>
    </cfRule>
  </conditionalFormatting>
  <conditionalFormatting sqref="O24">
    <cfRule type="expression" dxfId="127" priority="524" stopIfTrue="1">
      <formula>AND(O24="",V25&gt;0)</formula>
    </cfRule>
  </conditionalFormatting>
  <conditionalFormatting sqref="Q24">
    <cfRule type="expression" dxfId="126" priority="523" stopIfTrue="1">
      <formula>AND(Q24="",V25&gt;0)</formula>
    </cfRule>
  </conditionalFormatting>
  <conditionalFormatting sqref="O60">
    <cfRule type="expression" dxfId="125" priority="522" stopIfTrue="1">
      <formula>AND(O60="",V61&gt;0)</formula>
    </cfRule>
  </conditionalFormatting>
  <conditionalFormatting sqref="Q60">
    <cfRule type="expression" dxfId="124" priority="521" stopIfTrue="1">
      <formula>AND(Q60="",V61&gt;0)</formula>
    </cfRule>
  </conditionalFormatting>
  <conditionalFormatting sqref="O62">
    <cfRule type="expression" dxfId="123" priority="520" stopIfTrue="1">
      <formula>AND(O62="",V63&gt;0)</formula>
    </cfRule>
  </conditionalFormatting>
  <conditionalFormatting sqref="Q62">
    <cfRule type="expression" dxfId="122" priority="519" stopIfTrue="1">
      <formula>AND(Q62="",V63&gt;0)</formula>
    </cfRule>
  </conditionalFormatting>
  <conditionalFormatting sqref="O64">
    <cfRule type="expression" dxfId="121" priority="518" stopIfTrue="1">
      <formula>AND(O64="",V65&gt;0)</formula>
    </cfRule>
  </conditionalFormatting>
  <conditionalFormatting sqref="Q64">
    <cfRule type="expression" dxfId="120" priority="517" stopIfTrue="1">
      <formula>AND(Q64="",V65&gt;0)</formula>
    </cfRule>
  </conditionalFormatting>
  <conditionalFormatting sqref="O66">
    <cfRule type="expression" dxfId="119" priority="516" stopIfTrue="1">
      <formula>AND(O66="",V67&gt;0)</formula>
    </cfRule>
  </conditionalFormatting>
  <conditionalFormatting sqref="Q66">
    <cfRule type="expression" dxfId="118" priority="515" stopIfTrue="1">
      <formula>AND(Q66="",V67&gt;0)</formula>
    </cfRule>
  </conditionalFormatting>
  <conditionalFormatting sqref="O68">
    <cfRule type="expression" dxfId="117" priority="514" stopIfTrue="1">
      <formula>AND(O68="",V69&gt;0)</formula>
    </cfRule>
  </conditionalFormatting>
  <conditionalFormatting sqref="Q68">
    <cfRule type="expression" dxfId="116" priority="513" stopIfTrue="1">
      <formula>AND(Q68="",V69&gt;0)</formula>
    </cfRule>
  </conditionalFormatting>
  <conditionalFormatting sqref="O70">
    <cfRule type="expression" dxfId="115" priority="512" stopIfTrue="1">
      <formula>AND(O70="",V71&gt;0)</formula>
    </cfRule>
  </conditionalFormatting>
  <conditionalFormatting sqref="Q70">
    <cfRule type="expression" dxfId="114" priority="511" stopIfTrue="1">
      <formula>AND(Q70="",V71&gt;0)</formula>
    </cfRule>
  </conditionalFormatting>
  <conditionalFormatting sqref="O72">
    <cfRule type="expression" dxfId="113" priority="510" stopIfTrue="1">
      <formula>AND(O72="",V73&gt;0)</formula>
    </cfRule>
  </conditionalFormatting>
  <conditionalFormatting sqref="Q72">
    <cfRule type="expression" dxfId="112" priority="509" stopIfTrue="1">
      <formula>AND(Q72="",V73&gt;0)</formula>
    </cfRule>
  </conditionalFormatting>
  <conditionalFormatting sqref="O74">
    <cfRule type="expression" dxfId="111" priority="508" stopIfTrue="1">
      <formula>AND(O74="",V75&gt;0)</formula>
    </cfRule>
  </conditionalFormatting>
  <conditionalFormatting sqref="Q74">
    <cfRule type="expression" dxfId="110" priority="507" stopIfTrue="1">
      <formula>AND(Q74="",V75&gt;0)</formula>
    </cfRule>
  </conditionalFormatting>
  <conditionalFormatting sqref="O76">
    <cfRule type="expression" dxfId="109" priority="506" stopIfTrue="1">
      <formula>AND(O76="",V77&gt;0)</formula>
    </cfRule>
  </conditionalFormatting>
  <conditionalFormatting sqref="Q76">
    <cfRule type="expression" dxfId="108" priority="505" stopIfTrue="1">
      <formula>AND(Q76="",V77&gt;0)</formula>
    </cfRule>
  </conditionalFormatting>
  <conditionalFormatting sqref="O101">
    <cfRule type="expression" dxfId="107" priority="504" stopIfTrue="1">
      <formula>AND(O101="",V102&gt;0)</formula>
    </cfRule>
  </conditionalFormatting>
  <conditionalFormatting sqref="Q101">
    <cfRule type="expression" dxfId="106" priority="503" stopIfTrue="1">
      <formula>AND(Q101="",V102&gt;0)</formula>
    </cfRule>
  </conditionalFormatting>
  <conditionalFormatting sqref="O103">
    <cfRule type="expression" dxfId="105" priority="502" stopIfTrue="1">
      <formula>AND(O103="",V104&gt;0)</formula>
    </cfRule>
  </conditionalFormatting>
  <conditionalFormatting sqref="Q103">
    <cfRule type="expression" dxfId="104" priority="501" stopIfTrue="1">
      <formula>AND(Q103="",V104&gt;0)</formula>
    </cfRule>
  </conditionalFormatting>
  <conditionalFormatting sqref="O105">
    <cfRule type="expression" dxfId="103" priority="500" stopIfTrue="1">
      <formula>AND(O105="",V106&gt;0)</formula>
    </cfRule>
  </conditionalFormatting>
  <conditionalFormatting sqref="Q105">
    <cfRule type="expression" dxfId="102" priority="499" stopIfTrue="1">
      <formula>AND(Q105="",V106&gt;0)</formula>
    </cfRule>
  </conditionalFormatting>
  <conditionalFormatting sqref="O107">
    <cfRule type="expression" dxfId="101" priority="498" stopIfTrue="1">
      <formula>AND(O107="",V108&gt;0)</formula>
    </cfRule>
  </conditionalFormatting>
  <conditionalFormatting sqref="Q107">
    <cfRule type="expression" dxfId="100" priority="497" stopIfTrue="1">
      <formula>AND(Q107="",V108&gt;0)</formula>
    </cfRule>
  </conditionalFormatting>
  <conditionalFormatting sqref="O109">
    <cfRule type="expression" dxfId="99" priority="496" stopIfTrue="1">
      <formula>AND(O109="",V110&gt;0)</formula>
    </cfRule>
  </conditionalFormatting>
  <conditionalFormatting sqref="Q109">
    <cfRule type="expression" dxfId="98" priority="495" stopIfTrue="1">
      <formula>AND(Q109="",V110&gt;0)</formula>
    </cfRule>
  </conditionalFormatting>
  <conditionalFormatting sqref="O111">
    <cfRule type="expression" dxfId="97" priority="494" stopIfTrue="1">
      <formula>AND(O111="",V112&gt;0)</formula>
    </cfRule>
  </conditionalFormatting>
  <conditionalFormatting sqref="Q111">
    <cfRule type="expression" dxfId="96" priority="493" stopIfTrue="1">
      <formula>AND(Q111="",V112&gt;0)</formula>
    </cfRule>
  </conditionalFormatting>
  <conditionalFormatting sqref="O113">
    <cfRule type="expression" dxfId="95" priority="492" stopIfTrue="1">
      <formula>AND(O113="",V114&gt;0)</formula>
    </cfRule>
  </conditionalFormatting>
  <conditionalFormatting sqref="Q113">
    <cfRule type="expression" dxfId="94" priority="491" stopIfTrue="1">
      <formula>AND(Q113="",V114&gt;0)</formula>
    </cfRule>
  </conditionalFormatting>
  <conditionalFormatting sqref="O115">
    <cfRule type="expression" dxfId="93" priority="490" stopIfTrue="1">
      <formula>AND(O115="",V116&gt;0)</formula>
    </cfRule>
  </conditionalFormatting>
  <conditionalFormatting sqref="Q115">
    <cfRule type="expression" dxfId="92" priority="489" stopIfTrue="1">
      <formula>AND(Q115="",V116&gt;0)</formula>
    </cfRule>
  </conditionalFormatting>
  <conditionalFormatting sqref="O117">
    <cfRule type="expression" dxfId="91" priority="488" stopIfTrue="1">
      <formula>AND(O117="",V118&gt;0)</formula>
    </cfRule>
  </conditionalFormatting>
  <conditionalFormatting sqref="Q117">
    <cfRule type="expression" dxfId="90" priority="487" stopIfTrue="1">
      <formula>AND(Q117="",V118&gt;0)</formula>
    </cfRule>
  </conditionalFormatting>
  <conditionalFormatting sqref="O142">
    <cfRule type="expression" dxfId="89" priority="486" stopIfTrue="1">
      <formula>AND(O142="",V143&gt;0)</formula>
    </cfRule>
  </conditionalFormatting>
  <conditionalFormatting sqref="Q142">
    <cfRule type="expression" dxfId="88" priority="485" stopIfTrue="1">
      <formula>AND(Q142="",V143&gt;0)</formula>
    </cfRule>
  </conditionalFormatting>
  <conditionalFormatting sqref="O144">
    <cfRule type="expression" dxfId="87" priority="484" stopIfTrue="1">
      <formula>AND(O144="",V145&gt;0)</formula>
    </cfRule>
  </conditionalFormatting>
  <conditionalFormatting sqref="Q144">
    <cfRule type="expression" dxfId="86" priority="483" stopIfTrue="1">
      <formula>AND(Q144="",V145&gt;0)</formula>
    </cfRule>
  </conditionalFormatting>
  <conditionalFormatting sqref="O146">
    <cfRule type="expression" dxfId="85" priority="482" stopIfTrue="1">
      <formula>AND(O146="",V147&gt;0)</formula>
    </cfRule>
  </conditionalFormatting>
  <conditionalFormatting sqref="Q146">
    <cfRule type="expression" dxfId="84" priority="481" stopIfTrue="1">
      <formula>AND(Q146="",V147&gt;0)</formula>
    </cfRule>
  </conditionalFormatting>
  <conditionalFormatting sqref="O148">
    <cfRule type="expression" dxfId="83" priority="480" stopIfTrue="1">
      <formula>AND(O148="",V149&gt;0)</formula>
    </cfRule>
  </conditionalFormatting>
  <conditionalFormatting sqref="Q148">
    <cfRule type="expression" dxfId="82" priority="479" stopIfTrue="1">
      <formula>AND(Q148="",V149&gt;0)</formula>
    </cfRule>
  </conditionalFormatting>
  <conditionalFormatting sqref="O150">
    <cfRule type="expression" dxfId="81" priority="478" stopIfTrue="1">
      <formula>AND(O150="",V151&gt;0)</formula>
    </cfRule>
  </conditionalFormatting>
  <conditionalFormatting sqref="Q150">
    <cfRule type="expression" dxfId="80" priority="477" stopIfTrue="1">
      <formula>AND(Q150="",V151&gt;0)</formula>
    </cfRule>
  </conditionalFormatting>
  <conditionalFormatting sqref="O152">
    <cfRule type="expression" dxfId="79" priority="476" stopIfTrue="1">
      <formula>AND(O152="",V153&gt;0)</formula>
    </cfRule>
  </conditionalFormatting>
  <conditionalFormatting sqref="Q152">
    <cfRule type="expression" dxfId="78" priority="475" stopIfTrue="1">
      <formula>AND(Q152="",V153&gt;0)</formula>
    </cfRule>
  </conditionalFormatting>
  <conditionalFormatting sqref="O154">
    <cfRule type="expression" dxfId="77" priority="474" stopIfTrue="1">
      <formula>AND(O154="",V155&gt;0)</formula>
    </cfRule>
  </conditionalFormatting>
  <conditionalFormatting sqref="Q154">
    <cfRule type="expression" dxfId="76" priority="473" stopIfTrue="1">
      <formula>AND(Q154="",V155&gt;0)</formula>
    </cfRule>
  </conditionalFormatting>
  <conditionalFormatting sqref="O156">
    <cfRule type="expression" dxfId="75" priority="472" stopIfTrue="1">
      <formula>AND(O156="",V157&gt;0)</formula>
    </cfRule>
  </conditionalFormatting>
  <conditionalFormatting sqref="Q156">
    <cfRule type="expression" dxfId="74" priority="471" stopIfTrue="1">
      <formula>AND(Q156="",V157&gt;0)</formula>
    </cfRule>
  </conditionalFormatting>
  <conditionalFormatting sqref="O158">
    <cfRule type="expression" dxfId="73" priority="470" stopIfTrue="1">
      <formula>AND(O158="",V159&gt;0)</formula>
    </cfRule>
  </conditionalFormatting>
  <conditionalFormatting sqref="Q158">
    <cfRule type="expression" dxfId="72" priority="469" stopIfTrue="1">
      <formula>AND(Q158="",V159&gt;0)</formula>
    </cfRule>
  </conditionalFormatting>
  <conditionalFormatting sqref="O183">
    <cfRule type="expression" dxfId="71" priority="468" stopIfTrue="1">
      <formula>AND(O183="",V184&gt;0)</formula>
    </cfRule>
  </conditionalFormatting>
  <conditionalFormatting sqref="Q183">
    <cfRule type="expression" dxfId="70" priority="467" stopIfTrue="1">
      <formula>AND(Q183="",V184&gt;0)</formula>
    </cfRule>
  </conditionalFormatting>
  <conditionalFormatting sqref="O185">
    <cfRule type="expression" dxfId="69" priority="466" stopIfTrue="1">
      <formula>AND(O185="",V186&gt;0)</formula>
    </cfRule>
  </conditionalFormatting>
  <conditionalFormatting sqref="Q185">
    <cfRule type="expression" dxfId="68" priority="465" stopIfTrue="1">
      <formula>AND(Q185="",V186&gt;0)</formula>
    </cfRule>
  </conditionalFormatting>
  <conditionalFormatting sqref="O187">
    <cfRule type="expression" dxfId="67" priority="464" stopIfTrue="1">
      <formula>AND(O187="",V188&gt;0)</formula>
    </cfRule>
  </conditionalFormatting>
  <conditionalFormatting sqref="Q187">
    <cfRule type="expression" dxfId="66" priority="463" stopIfTrue="1">
      <formula>AND(Q187="",V188&gt;0)</formula>
    </cfRule>
  </conditionalFormatting>
  <conditionalFormatting sqref="O189">
    <cfRule type="expression" dxfId="65" priority="462" stopIfTrue="1">
      <formula>AND(O189="",V190&gt;0)</formula>
    </cfRule>
  </conditionalFormatting>
  <conditionalFormatting sqref="Q189">
    <cfRule type="expression" dxfId="64" priority="461" stopIfTrue="1">
      <formula>AND(Q189="",V190&gt;0)</formula>
    </cfRule>
  </conditionalFormatting>
  <conditionalFormatting sqref="O191">
    <cfRule type="expression" dxfId="63" priority="460" stopIfTrue="1">
      <formula>AND(O191="",V192&gt;0)</formula>
    </cfRule>
  </conditionalFormatting>
  <conditionalFormatting sqref="Q191">
    <cfRule type="expression" dxfId="62" priority="459" stopIfTrue="1">
      <formula>AND(Q191="",V192&gt;0)</formula>
    </cfRule>
  </conditionalFormatting>
  <conditionalFormatting sqref="O193">
    <cfRule type="expression" dxfId="61" priority="458" stopIfTrue="1">
      <formula>AND(O193="",V194&gt;0)</formula>
    </cfRule>
  </conditionalFormatting>
  <conditionalFormatting sqref="Q193">
    <cfRule type="expression" dxfId="60" priority="457" stopIfTrue="1">
      <formula>AND(Q193="",V194&gt;0)</formula>
    </cfRule>
  </conditionalFormatting>
  <conditionalFormatting sqref="O195">
    <cfRule type="expression" dxfId="59" priority="456" stopIfTrue="1">
      <formula>AND(O195="",V196&gt;0)</formula>
    </cfRule>
  </conditionalFormatting>
  <conditionalFormatting sqref="Q195">
    <cfRule type="expression" dxfId="58" priority="455" stopIfTrue="1">
      <formula>AND(Q195="",V196&gt;0)</formula>
    </cfRule>
  </conditionalFormatting>
  <conditionalFormatting sqref="O197">
    <cfRule type="expression" dxfId="57" priority="454" stopIfTrue="1">
      <formula>AND(O197="",V198&gt;0)</formula>
    </cfRule>
  </conditionalFormatting>
  <conditionalFormatting sqref="Q197">
    <cfRule type="expression" dxfId="56" priority="453" stopIfTrue="1">
      <formula>AND(Q197="",V198&gt;0)</formula>
    </cfRule>
  </conditionalFormatting>
  <conditionalFormatting sqref="O199">
    <cfRule type="expression" dxfId="55" priority="452" stopIfTrue="1">
      <formula>AND(O199="",V200&gt;0)</formula>
    </cfRule>
  </conditionalFormatting>
  <conditionalFormatting sqref="Q199">
    <cfRule type="expression" dxfId="54" priority="451" stopIfTrue="1">
      <formula>AND(Q199="",V200&gt;0)</formula>
    </cfRule>
  </conditionalFormatting>
  <conditionalFormatting sqref="O224">
    <cfRule type="expression" dxfId="53" priority="450" stopIfTrue="1">
      <formula>AND(O224="",V225&gt;0)</formula>
    </cfRule>
  </conditionalFormatting>
  <conditionalFormatting sqref="Q224">
    <cfRule type="expression" dxfId="52" priority="449" stopIfTrue="1">
      <formula>AND(Q224="",V225&gt;0)</formula>
    </cfRule>
  </conditionalFormatting>
  <conditionalFormatting sqref="O226">
    <cfRule type="expression" dxfId="51" priority="448" stopIfTrue="1">
      <formula>AND(O226="",V227&gt;0)</formula>
    </cfRule>
  </conditionalFormatting>
  <conditionalFormatting sqref="Q226">
    <cfRule type="expression" dxfId="50" priority="447" stopIfTrue="1">
      <formula>AND(Q226="",V227&gt;0)</formula>
    </cfRule>
  </conditionalFormatting>
  <conditionalFormatting sqref="O228">
    <cfRule type="expression" dxfId="49" priority="446" stopIfTrue="1">
      <formula>AND(O228="",V229&gt;0)</formula>
    </cfRule>
  </conditionalFormatting>
  <conditionalFormatting sqref="Q228">
    <cfRule type="expression" dxfId="48" priority="445" stopIfTrue="1">
      <formula>AND(Q228="",V229&gt;0)</formula>
    </cfRule>
  </conditionalFormatting>
  <conditionalFormatting sqref="O230">
    <cfRule type="expression" dxfId="47" priority="444" stopIfTrue="1">
      <formula>AND(O230="",V231&gt;0)</formula>
    </cfRule>
  </conditionalFormatting>
  <conditionalFormatting sqref="Q230">
    <cfRule type="expression" dxfId="46" priority="443" stopIfTrue="1">
      <formula>AND(Q230="",V231&gt;0)</formula>
    </cfRule>
  </conditionalFormatting>
  <conditionalFormatting sqref="O232">
    <cfRule type="expression" dxfId="45" priority="442" stopIfTrue="1">
      <formula>AND(O232="",V233&gt;0)</formula>
    </cfRule>
  </conditionalFormatting>
  <conditionalFormatting sqref="Q232">
    <cfRule type="expression" dxfId="44" priority="441" stopIfTrue="1">
      <formula>AND(Q232="",V233&gt;0)</formula>
    </cfRule>
  </conditionalFormatting>
  <conditionalFormatting sqref="O234">
    <cfRule type="expression" dxfId="43" priority="440" stopIfTrue="1">
      <formula>AND(O234="",V235&gt;0)</formula>
    </cfRule>
  </conditionalFormatting>
  <conditionalFormatting sqref="Q234">
    <cfRule type="expression" dxfId="42" priority="439" stopIfTrue="1">
      <formula>AND(Q234="",V235&gt;0)</formula>
    </cfRule>
  </conditionalFormatting>
  <conditionalFormatting sqref="O236">
    <cfRule type="expression" dxfId="41" priority="438" stopIfTrue="1">
      <formula>AND(O236="",V237&gt;0)</formula>
    </cfRule>
  </conditionalFormatting>
  <conditionalFormatting sqref="Q236">
    <cfRule type="expression" dxfId="40" priority="437" stopIfTrue="1">
      <formula>AND(Q236="",V237&gt;0)</formula>
    </cfRule>
  </conditionalFormatting>
  <conditionalFormatting sqref="O238">
    <cfRule type="expression" dxfId="39" priority="436" stopIfTrue="1">
      <formula>AND(O238="",V239&gt;0)</formula>
    </cfRule>
  </conditionalFormatting>
  <conditionalFormatting sqref="Q238">
    <cfRule type="expression" dxfId="38" priority="435" stopIfTrue="1">
      <formula>AND(Q238="",V239&gt;0)</formula>
    </cfRule>
  </conditionalFormatting>
  <conditionalFormatting sqref="O240">
    <cfRule type="expression" dxfId="37" priority="434" stopIfTrue="1">
      <formula>AND(O240="",V241&gt;0)</formula>
    </cfRule>
  </conditionalFormatting>
  <conditionalFormatting sqref="Q240">
    <cfRule type="expression" dxfId="36" priority="433" stopIfTrue="1">
      <formula>AND(Q240="",V241&gt;0)</formula>
    </cfRule>
  </conditionalFormatting>
  <conditionalFormatting sqref="O265">
    <cfRule type="expression" dxfId="35" priority="432" stopIfTrue="1">
      <formula>AND(O265="",V266&gt;0)</formula>
    </cfRule>
  </conditionalFormatting>
  <conditionalFormatting sqref="Q265">
    <cfRule type="expression" dxfId="34" priority="431" stopIfTrue="1">
      <formula>AND(Q265="",V266&gt;0)</formula>
    </cfRule>
  </conditionalFormatting>
  <conditionalFormatting sqref="O267">
    <cfRule type="expression" dxfId="33" priority="430" stopIfTrue="1">
      <formula>AND(O267="",V268&gt;0)</formula>
    </cfRule>
  </conditionalFormatting>
  <conditionalFormatting sqref="Q267">
    <cfRule type="expression" dxfId="32" priority="429" stopIfTrue="1">
      <formula>AND(Q267="",V268&gt;0)</formula>
    </cfRule>
  </conditionalFormatting>
  <conditionalFormatting sqref="O269">
    <cfRule type="expression" dxfId="31" priority="428" stopIfTrue="1">
      <formula>AND(O269="",V270&gt;0)</formula>
    </cfRule>
  </conditionalFormatting>
  <conditionalFormatting sqref="Q269">
    <cfRule type="expression" dxfId="30" priority="427" stopIfTrue="1">
      <formula>AND(Q269="",V270&gt;0)</formula>
    </cfRule>
  </conditionalFormatting>
  <conditionalFormatting sqref="O271">
    <cfRule type="expression" dxfId="29" priority="426" stopIfTrue="1">
      <formula>AND(O271="",V272&gt;0)</formula>
    </cfRule>
  </conditionalFormatting>
  <conditionalFormatting sqref="Q271">
    <cfRule type="expression" dxfId="28" priority="425" stopIfTrue="1">
      <formula>AND(Q271="",V272&gt;0)</formula>
    </cfRule>
  </conditionalFormatting>
  <conditionalFormatting sqref="O273">
    <cfRule type="expression" dxfId="27" priority="424" stopIfTrue="1">
      <formula>AND(O273="",V274&gt;0)</formula>
    </cfRule>
  </conditionalFormatting>
  <conditionalFormatting sqref="Q273">
    <cfRule type="expression" dxfId="26" priority="423" stopIfTrue="1">
      <formula>AND(Q273="",V274&gt;0)</formula>
    </cfRule>
  </conditionalFormatting>
  <conditionalFormatting sqref="O275">
    <cfRule type="expression" dxfId="25" priority="422" stopIfTrue="1">
      <formula>AND(O275="",V276&gt;0)</formula>
    </cfRule>
  </conditionalFormatting>
  <conditionalFormatting sqref="Q275">
    <cfRule type="expression" dxfId="24" priority="421" stopIfTrue="1">
      <formula>AND(Q275="",V276&gt;0)</formula>
    </cfRule>
  </conditionalFormatting>
  <conditionalFormatting sqref="O277">
    <cfRule type="expression" dxfId="23" priority="420" stopIfTrue="1">
      <formula>AND(O277="",V278&gt;0)</formula>
    </cfRule>
  </conditionalFormatting>
  <conditionalFormatting sqref="Q277">
    <cfRule type="expression" dxfId="22" priority="419" stopIfTrue="1">
      <formula>AND(Q277="",V278&gt;0)</formula>
    </cfRule>
  </conditionalFormatting>
  <conditionalFormatting sqref="O279">
    <cfRule type="expression" dxfId="21" priority="418" stopIfTrue="1">
      <formula>AND(O279="",V280&gt;0)</formula>
    </cfRule>
  </conditionalFormatting>
  <conditionalFormatting sqref="Q279">
    <cfRule type="expression" dxfId="20" priority="417" stopIfTrue="1">
      <formula>AND(Q279="",V280&gt;0)</formula>
    </cfRule>
  </conditionalFormatting>
  <conditionalFormatting sqref="O281">
    <cfRule type="expression" dxfId="19" priority="416" stopIfTrue="1">
      <formula>AND(O281="",V282&gt;0)</formula>
    </cfRule>
  </conditionalFormatting>
  <conditionalFormatting sqref="Q281">
    <cfRule type="expression" dxfId="18" priority="415" stopIfTrue="1">
      <formula>AND(Q281="",V282&gt;0)</formula>
    </cfRule>
  </conditionalFormatting>
  <conditionalFormatting sqref="O306">
    <cfRule type="expression" dxfId="17" priority="414" stopIfTrue="1">
      <formula>AND(O306="",V307&gt;0)</formula>
    </cfRule>
  </conditionalFormatting>
  <conditionalFormatting sqref="Q306">
    <cfRule type="expression" dxfId="16" priority="413" stopIfTrue="1">
      <formula>AND(Q306="",V307&gt;0)</formula>
    </cfRule>
  </conditionalFormatting>
  <conditionalFormatting sqref="O308">
    <cfRule type="expression" dxfId="15" priority="412" stopIfTrue="1">
      <formula>AND(O308="",V309&gt;0)</formula>
    </cfRule>
  </conditionalFormatting>
  <conditionalFormatting sqref="Q308">
    <cfRule type="expression" dxfId="14" priority="411" stopIfTrue="1">
      <formula>AND(Q308="",V309&gt;0)</formula>
    </cfRule>
  </conditionalFormatting>
  <conditionalFormatting sqref="O310">
    <cfRule type="expression" dxfId="13" priority="410" stopIfTrue="1">
      <formula>AND(O310="",V311&gt;0)</formula>
    </cfRule>
  </conditionalFormatting>
  <conditionalFormatting sqref="Q310">
    <cfRule type="expression" dxfId="12" priority="409" stopIfTrue="1">
      <formula>AND(Q310="",V311&gt;0)</formula>
    </cfRule>
  </conditionalFormatting>
  <conditionalFormatting sqref="O312">
    <cfRule type="expression" dxfId="11" priority="408" stopIfTrue="1">
      <formula>AND(O312="",V313&gt;0)</formula>
    </cfRule>
  </conditionalFormatting>
  <conditionalFormatting sqref="Q312">
    <cfRule type="expression" dxfId="10" priority="407" stopIfTrue="1">
      <formula>AND(Q312="",V313&gt;0)</formula>
    </cfRule>
  </conditionalFormatting>
  <conditionalFormatting sqref="O314">
    <cfRule type="expression" dxfId="9" priority="406" stopIfTrue="1">
      <formula>AND(O314="",V315&gt;0)</formula>
    </cfRule>
  </conditionalFormatting>
  <conditionalFormatting sqref="Q314">
    <cfRule type="expression" dxfId="8" priority="405" stopIfTrue="1">
      <formula>AND(Q314="",V315&gt;0)</formula>
    </cfRule>
  </conditionalFormatting>
  <conditionalFormatting sqref="O316">
    <cfRule type="expression" dxfId="7" priority="404" stopIfTrue="1">
      <formula>AND(O316="",V317&gt;0)</formula>
    </cfRule>
  </conditionalFormatting>
  <conditionalFormatting sqref="Q316">
    <cfRule type="expression" dxfId="6" priority="403" stopIfTrue="1">
      <formula>AND(Q316="",V317&gt;0)</formula>
    </cfRule>
  </conditionalFormatting>
  <conditionalFormatting sqref="O318">
    <cfRule type="expression" dxfId="5" priority="402" stopIfTrue="1">
      <formula>AND(O318="",V319&gt;0)</formula>
    </cfRule>
  </conditionalFormatting>
  <conditionalFormatting sqref="Q318">
    <cfRule type="expression" dxfId="4" priority="401" stopIfTrue="1">
      <formula>AND(Q318="",V319&gt;0)</formula>
    </cfRule>
  </conditionalFormatting>
  <conditionalFormatting sqref="O320">
    <cfRule type="expression" dxfId="3" priority="400" stopIfTrue="1">
      <formula>AND(O320="",V321&gt;0)</formula>
    </cfRule>
  </conditionalFormatting>
  <conditionalFormatting sqref="Q320">
    <cfRule type="expression" dxfId="2" priority="399" stopIfTrue="1">
      <formula>AND(Q320="",V321&gt;0)</formula>
    </cfRule>
  </conditionalFormatting>
  <conditionalFormatting sqref="O322">
    <cfRule type="expression" dxfId="1" priority="398" stopIfTrue="1">
      <formula>AND(O322="",V323&gt;0)</formula>
    </cfRule>
  </conditionalFormatting>
  <conditionalFormatting sqref="Q322">
    <cfRule type="expression" dxfId="0" priority="397" stopIfTrue="1">
      <formula>AND(Q322="",V323&gt;0)</formula>
    </cfRule>
  </conditionalFormatting>
  <dataValidations count="19">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Q16:Q25 Q60:Q77 Q101:Q118 Q142:Q159 Q183:Q200 Q224:Q241 Q265:Q282 Q306:Q323" xr:uid="{00000000-0002-0000-0000-000007000000}">
      <formula1>1</formula1>
      <formula2>12</formula2>
    </dataValidation>
    <dataValidation type="whole" allowBlank="1" showInputMessage="1" showErrorMessage="1" sqref="J31:K31 O306:O323 S101:S118 O142:O159 S183:S200 S60:S77 O224:O241 S265:S282 S16:S25 O16:O25 O60:O77 O101:O118 S142:S159 O183:O200 S224:S241 O265:O282 S306:S323"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D34:G34 B16:N25 AC32:AS32 B101:N118 B142:N159 B183:N200 B224:N241 B265:N282 B306:N323 B60:N77 AC38:AN39 AC33:AN34" xr:uid="{00000000-0002-0000-0000-000028000000}"/>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xr:uid="{00000000-0002-0000-0000-00002A000000}">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0" orientation="landscape" errors="blank" r:id="rId1"/>
  <headerFooter alignWithMargins="0"/>
  <rowBreaks count="7" manualBreakCount="7">
    <brk id="41" max="46" man="1"/>
    <brk id="82" max="46" man="1"/>
    <brk id="123" max="46" man="1"/>
    <brk id="164" max="46" man="1"/>
    <brk id="205" max="46" man="1"/>
    <brk id="246" max="46" man="1"/>
    <brk id="287"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U1230"/>
  <sheetViews>
    <sheetView showGridLines="0" showZeros="0" view="pageBreakPreview" topLeftCell="A178" zoomScaleNormal="75" zoomScaleSheetLayoutView="100" workbookViewId="0">
      <selection activeCell="B16" sqref="B16:I17"/>
    </sheetView>
  </sheetViews>
  <sheetFormatPr defaultColWidth="0" defaultRowHeight="12.95" customHeight="1" zeroHeight="1" x14ac:dyDescent="0.15"/>
  <cols>
    <col min="1" max="1" width="1.5" style="81" customWidth="1"/>
    <col min="2" max="14" width="3.625" style="81" customWidth="1"/>
    <col min="15" max="18" width="3.125" style="81" customWidth="1"/>
    <col min="19" max="19" width="3" style="81" customWidth="1"/>
    <col min="20" max="24" width="3.125" style="81" customWidth="1"/>
    <col min="25" max="25" width="2.125" style="81" customWidth="1"/>
    <col min="26" max="28" width="3.125" style="81" customWidth="1"/>
    <col min="29" max="29" width="2.125" style="81" customWidth="1"/>
    <col min="30" max="32" width="3.125" style="81" customWidth="1"/>
    <col min="33" max="33" width="2.125" style="81" customWidth="1"/>
    <col min="34" max="36" width="3.125" style="81" customWidth="1"/>
    <col min="37" max="37" width="2.125" style="81" customWidth="1"/>
    <col min="38" max="43" width="3.125" style="81" customWidth="1"/>
    <col min="44" max="45" width="1.25" style="81" customWidth="1"/>
    <col min="46" max="46" width="2" style="81" customWidth="1"/>
    <col min="47" max="47" width="0" style="81" hidden="1" customWidth="1"/>
    <col min="48" max="16384" width="9" style="81" hidden="1"/>
  </cols>
  <sheetData>
    <row r="1" spans="1:46" ht="6" customHeight="1" x14ac:dyDescent="0.15"/>
    <row r="2" spans="1:46" ht="24" customHeight="1" x14ac:dyDescent="0.15">
      <c r="X2" s="82"/>
      <c r="Y2" s="82"/>
      <c r="Z2" s="83"/>
      <c r="AA2" s="83"/>
      <c r="AB2" s="83"/>
      <c r="AC2" s="83"/>
      <c r="AD2" s="83"/>
      <c r="AE2" s="83"/>
      <c r="AF2" s="83"/>
      <c r="AG2" s="83"/>
      <c r="AH2" s="83"/>
      <c r="AI2" s="83"/>
      <c r="AJ2" s="83"/>
      <c r="AK2" s="83"/>
      <c r="AL2" s="83"/>
      <c r="AM2" s="83"/>
      <c r="AN2" s="83"/>
      <c r="AO2" s="83"/>
      <c r="AP2" s="83"/>
      <c r="AQ2" s="83"/>
      <c r="AR2" s="83"/>
      <c r="AS2" s="83"/>
      <c r="AT2" s="83"/>
    </row>
    <row r="3" spans="1:46" ht="9" customHeight="1" x14ac:dyDescent="0.15">
      <c r="U3" s="97"/>
      <c r="V3" s="97"/>
      <c r="W3" s="97"/>
      <c r="X3" s="97"/>
      <c r="Y3" s="97"/>
      <c r="Z3" s="98"/>
      <c r="AA3" s="98"/>
      <c r="AB3" s="90"/>
      <c r="AC3" s="90"/>
      <c r="AD3" s="90"/>
      <c r="AE3" s="90"/>
      <c r="AF3" s="90"/>
      <c r="AG3" s="90"/>
      <c r="AH3" s="90"/>
      <c r="AI3" s="90"/>
      <c r="AJ3" s="90"/>
      <c r="AK3" s="90"/>
      <c r="AL3" s="90"/>
      <c r="AM3" s="90"/>
      <c r="AN3" s="90"/>
      <c r="AO3" s="90"/>
      <c r="AP3" s="90"/>
      <c r="AQ3" s="90"/>
      <c r="AR3" s="90"/>
      <c r="AS3" s="396"/>
      <c r="AT3" s="90"/>
    </row>
    <row r="4" spans="1:46" ht="17.25" customHeight="1" x14ac:dyDescent="0.2">
      <c r="B4" s="84" t="s">
        <v>9</v>
      </c>
      <c r="U4" s="99" t="s">
        <v>57</v>
      </c>
      <c r="V4" s="97"/>
      <c r="W4" s="97"/>
      <c r="X4" s="97"/>
      <c r="Y4" s="97"/>
      <c r="AC4" s="116"/>
    </row>
    <row r="5" spans="1:46" ht="12.95" customHeight="1" x14ac:dyDescent="0.15">
      <c r="M5" s="100"/>
      <c r="N5" s="829" t="s">
        <v>58</v>
      </c>
      <c r="O5" s="829"/>
      <c r="P5" s="829"/>
      <c r="Q5" s="829"/>
      <c r="R5" s="829"/>
      <c r="S5" s="829"/>
      <c r="T5" s="829"/>
      <c r="U5" s="829"/>
      <c r="V5" s="829"/>
      <c r="W5" s="829"/>
      <c r="X5" s="829"/>
      <c r="Y5" s="829"/>
      <c r="Z5" s="829"/>
      <c r="AA5" s="829"/>
      <c r="AB5" s="829"/>
      <c r="AC5" s="829"/>
      <c r="AD5" s="829"/>
      <c r="AE5" s="829"/>
      <c r="AF5" s="100"/>
      <c r="AM5" s="852" t="s">
        <v>265</v>
      </c>
      <c r="AN5" s="853"/>
      <c r="AO5" s="853"/>
      <c r="AP5" s="854"/>
    </row>
    <row r="6" spans="1:46" ht="12.95" customHeight="1" x14ac:dyDescent="0.15">
      <c r="M6" s="101"/>
      <c r="N6" s="830"/>
      <c r="O6" s="830"/>
      <c r="P6" s="830"/>
      <c r="Q6" s="830"/>
      <c r="R6" s="830"/>
      <c r="S6" s="830"/>
      <c r="T6" s="830"/>
      <c r="U6" s="830"/>
      <c r="V6" s="830"/>
      <c r="W6" s="830"/>
      <c r="X6" s="830"/>
      <c r="Y6" s="830"/>
      <c r="Z6" s="830"/>
      <c r="AA6" s="830"/>
      <c r="AB6" s="830"/>
      <c r="AC6" s="830"/>
      <c r="AD6" s="830"/>
      <c r="AE6" s="830"/>
      <c r="AF6" s="101"/>
      <c r="AM6" s="855"/>
      <c r="AN6" s="856"/>
      <c r="AO6" s="856"/>
      <c r="AP6" s="857"/>
    </row>
    <row r="7" spans="1:46" ht="12.75" customHeight="1" x14ac:dyDescent="0.15">
      <c r="AM7" s="325"/>
      <c r="AN7" s="325"/>
    </row>
    <row r="8" spans="1:46" ht="6" customHeight="1" x14ac:dyDescent="0.15"/>
    <row r="9" spans="1:46" ht="12" customHeight="1" x14ac:dyDescent="0.15">
      <c r="B9" s="719" t="s">
        <v>2</v>
      </c>
      <c r="C9" s="720"/>
      <c r="D9" s="720"/>
      <c r="E9" s="720"/>
      <c r="F9" s="720"/>
      <c r="G9" s="720"/>
      <c r="H9" s="720"/>
      <c r="I9" s="799"/>
      <c r="J9" s="744" t="s">
        <v>10</v>
      </c>
      <c r="K9" s="744"/>
      <c r="L9" s="89" t="s">
        <v>3</v>
      </c>
      <c r="M9" s="744" t="s">
        <v>11</v>
      </c>
      <c r="N9" s="744"/>
      <c r="O9" s="750" t="s">
        <v>12</v>
      </c>
      <c r="P9" s="744"/>
      <c r="Q9" s="744"/>
      <c r="R9" s="744"/>
      <c r="S9" s="744"/>
      <c r="T9" s="744"/>
      <c r="U9" s="744" t="s">
        <v>13</v>
      </c>
      <c r="V9" s="744"/>
      <c r="W9" s="744"/>
      <c r="X9" s="83"/>
      <c r="Y9" s="83"/>
      <c r="Z9" s="83"/>
      <c r="AA9" s="83"/>
      <c r="AB9" s="83"/>
      <c r="AC9" s="83"/>
      <c r="AD9" s="83"/>
      <c r="AE9" s="83"/>
      <c r="AF9" s="83"/>
      <c r="AG9" s="83"/>
      <c r="AH9" s="83"/>
      <c r="AI9" s="83"/>
      <c r="AJ9" s="83"/>
      <c r="AK9" s="83"/>
      <c r="AL9" s="517">
        <f>'報告書（事業主控）'!AL9</f>
        <v>0</v>
      </c>
      <c r="AM9" s="833"/>
      <c r="AN9" s="675" t="s">
        <v>4</v>
      </c>
      <c r="AO9" s="675"/>
      <c r="AP9" s="518">
        <f>'報告書（事業主控）'!AP9</f>
        <v>1</v>
      </c>
      <c r="AQ9" s="518"/>
      <c r="AR9" s="675" t="s">
        <v>5</v>
      </c>
      <c r="AS9" s="675"/>
      <c r="AT9" s="741"/>
    </row>
    <row r="10" spans="1:46" ht="13.5" customHeight="1" x14ac:dyDescent="0.15">
      <c r="B10" s="720"/>
      <c r="C10" s="720"/>
      <c r="D10" s="720"/>
      <c r="E10" s="720"/>
      <c r="F10" s="720"/>
      <c r="G10" s="720"/>
      <c r="H10" s="720"/>
      <c r="I10" s="799"/>
      <c r="J10" s="532" t="str">
        <f>'報告書（事業主控）'!J10</f>
        <v>1</v>
      </c>
      <c r="K10" s="800" t="str">
        <f>'報告書（事業主控）'!K10</f>
        <v>3</v>
      </c>
      <c r="L10" s="532" t="str">
        <f>'報告書（事業主控）'!L10</f>
        <v>1</v>
      </c>
      <c r="M10" s="838" t="str">
        <f>'報告書（事業主控）'!M10</f>
        <v>0</v>
      </c>
      <c r="N10" s="795" t="str">
        <f>'報告書（事業主控）'!N10</f>
        <v>8</v>
      </c>
      <c r="O10" s="532" t="str">
        <f>'報告書（事業主控）'!O10</f>
        <v>9</v>
      </c>
      <c r="P10" s="797" t="str">
        <f>'報告書（事業主控）'!P10</f>
        <v>5</v>
      </c>
      <c r="Q10" s="797" t="str">
        <f>'報告書（事業主控）'!Q10</f>
        <v>1</v>
      </c>
      <c r="R10" s="797" t="str">
        <f>'報告書（事業主控）'!R10</f>
        <v>2</v>
      </c>
      <c r="S10" s="797" t="str">
        <f>'報告書（事業主控）'!S10</f>
        <v>2</v>
      </c>
      <c r="T10" s="795" t="str">
        <f>'報告書（事業主控）'!T10</f>
        <v>5</v>
      </c>
      <c r="U10" s="532">
        <f>'報告書（事業主控）'!U10</f>
        <v>0</v>
      </c>
      <c r="V10" s="797">
        <f>'報告書（事業主控）'!V10</f>
        <v>0</v>
      </c>
      <c r="W10" s="831">
        <f>'報告書（事業主控）'!W10</f>
        <v>0</v>
      </c>
      <c r="X10" s="83"/>
      <c r="Y10" s="83"/>
      <c r="Z10" s="83"/>
      <c r="AA10" s="83"/>
      <c r="AB10" s="83"/>
      <c r="AC10" s="83"/>
      <c r="AD10" s="83"/>
      <c r="AE10" s="83"/>
      <c r="AF10" s="83"/>
      <c r="AG10" s="83"/>
      <c r="AH10" s="83"/>
      <c r="AI10" s="83"/>
      <c r="AJ10" s="83"/>
      <c r="AK10" s="83"/>
      <c r="AL10" s="834"/>
      <c r="AM10" s="835"/>
      <c r="AN10" s="676"/>
      <c r="AO10" s="676"/>
      <c r="AP10" s="520"/>
      <c r="AQ10" s="520"/>
      <c r="AR10" s="676"/>
      <c r="AS10" s="676"/>
      <c r="AT10" s="758"/>
    </row>
    <row r="11" spans="1:46" ht="9" customHeight="1" x14ac:dyDescent="0.15">
      <c r="B11" s="720"/>
      <c r="C11" s="720"/>
      <c r="D11" s="720"/>
      <c r="E11" s="720"/>
      <c r="F11" s="720"/>
      <c r="G11" s="720"/>
      <c r="H11" s="720"/>
      <c r="I11" s="799"/>
      <c r="J11" s="533"/>
      <c r="K11" s="801"/>
      <c r="L11" s="533"/>
      <c r="M11" s="839"/>
      <c r="N11" s="796"/>
      <c r="O11" s="533"/>
      <c r="P11" s="798"/>
      <c r="Q11" s="798"/>
      <c r="R11" s="798"/>
      <c r="S11" s="798"/>
      <c r="T11" s="796"/>
      <c r="U11" s="533"/>
      <c r="V11" s="798"/>
      <c r="W11" s="832"/>
      <c r="X11" s="83"/>
      <c r="Y11" s="83"/>
      <c r="Z11" s="83"/>
      <c r="AA11" s="83"/>
      <c r="AB11" s="83"/>
      <c r="AC11" s="83"/>
      <c r="AD11" s="83"/>
      <c r="AE11" s="83"/>
      <c r="AF11" s="83"/>
      <c r="AG11" s="83"/>
      <c r="AH11" s="83"/>
      <c r="AI11" s="83"/>
      <c r="AJ11" s="83"/>
      <c r="AK11" s="83"/>
      <c r="AL11" s="836"/>
      <c r="AM11" s="837"/>
      <c r="AN11" s="677"/>
      <c r="AO11" s="677"/>
      <c r="AP11" s="522"/>
      <c r="AQ11" s="522"/>
      <c r="AR11" s="677"/>
      <c r="AS11" s="677"/>
      <c r="AT11" s="743"/>
    </row>
    <row r="12" spans="1:46" ht="6" customHeight="1" x14ac:dyDescent="0.15">
      <c r="B12" s="721"/>
      <c r="C12" s="721"/>
      <c r="D12" s="721"/>
      <c r="E12" s="721"/>
      <c r="F12" s="721"/>
      <c r="G12" s="721"/>
      <c r="H12" s="721"/>
      <c r="I12" s="780"/>
      <c r="J12" s="533"/>
      <c r="K12" s="801"/>
      <c r="L12" s="533"/>
      <c r="M12" s="839"/>
      <c r="N12" s="796"/>
      <c r="O12" s="533"/>
      <c r="P12" s="798"/>
      <c r="Q12" s="798"/>
      <c r="R12" s="798"/>
      <c r="S12" s="798"/>
      <c r="T12" s="796"/>
      <c r="U12" s="533"/>
      <c r="V12" s="798"/>
      <c r="W12" s="832"/>
      <c r="X12" s="83"/>
      <c r="Y12" s="83"/>
      <c r="Z12" s="83"/>
      <c r="AA12" s="83"/>
      <c r="AB12" s="83"/>
      <c r="AC12" s="83"/>
      <c r="AD12" s="83"/>
      <c r="AE12" s="83"/>
      <c r="AF12" s="83"/>
      <c r="AG12" s="83"/>
      <c r="AH12" s="83"/>
      <c r="AI12" s="83"/>
      <c r="AJ12" s="83"/>
      <c r="AK12" s="83"/>
    </row>
    <row r="13" spans="1:46" s="82" customFormat="1" ht="15" customHeight="1" x14ac:dyDescent="0.15">
      <c r="A13" s="81"/>
      <c r="B13" s="703" t="s">
        <v>14</v>
      </c>
      <c r="C13" s="704"/>
      <c r="D13" s="704"/>
      <c r="E13" s="704"/>
      <c r="F13" s="704"/>
      <c r="G13" s="704"/>
      <c r="H13" s="704"/>
      <c r="I13" s="705"/>
      <c r="J13" s="703" t="s">
        <v>6</v>
      </c>
      <c r="K13" s="704"/>
      <c r="L13" s="704"/>
      <c r="M13" s="704"/>
      <c r="N13" s="712"/>
      <c r="O13" s="715" t="s">
        <v>15</v>
      </c>
      <c r="P13" s="704"/>
      <c r="Q13" s="704"/>
      <c r="R13" s="704"/>
      <c r="S13" s="704"/>
      <c r="T13" s="704"/>
      <c r="U13" s="705"/>
      <c r="V13" s="91" t="s">
        <v>53</v>
      </c>
      <c r="W13" s="92"/>
      <c r="X13" s="92"/>
      <c r="Y13" s="718" t="s">
        <v>54</v>
      </c>
      <c r="Z13" s="718"/>
      <c r="AA13" s="718"/>
      <c r="AB13" s="718"/>
      <c r="AC13" s="718"/>
      <c r="AD13" s="718"/>
      <c r="AE13" s="718"/>
      <c r="AF13" s="718"/>
      <c r="AG13" s="718"/>
      <c r="AH13" s="718"/>
      <c r="AI13" s="92"/>
      <c r="AJ13" s="92"/>
      <c r="AK13" s="93"/>
      <c r="AL13" s="102" t="s">
        <v>55</v>
      </c>
      <c r="AM13" s="103"/>
      <c r="AN13" s="771" t="s">
        <v>59</v>
      </c>
      <c r="AO13" s="771"/>
      <c r="AP13" s="771"/>
      <c r="AQ13" s="771"/>
      <c r="AR13" s="771"/>
      <c r="AS13" s="771"/>
      <c r="AT13" s="772"/>
    </row>
    <row r="14" spans="1:46" s="82" customFormat="1" ht="13.5" customHeight="1" x14ac:dyDescent="0.15">
      <c r="A14" s="81"/>
      <c r="B14" s="706"/>
      <c r="C14" s="707"/>
      <c r="D14" s="707"/>
      <c r="E14" s="707"/>
      <c r="F14" s="707"/>
      <c r="G14" s="707"/>
      <c r="H14" s="707"/>
      <c r="I14" s="708"/>
      <c r="J14" s="706"/>
      <c r="K14" s="707"/>
      <c r="L14" s="707"/>
      <c r="M14" s="707"/>
      <c r="N14" s="713"/>
      <c r="O14" s="716"/>
      <c r="P14" s="707"/>
      <c r="Q14" s="707"/>
      <c r="R14" s="707"/>
      <c r="S14" s="707"/>
      <c r="T14" s="707"/>
      <c r="U14" s="708"/>
      <c r="V14" s="722" t="s">
        <v>7</v>
      </c>
      <c r="W14" s="723"/>
      <c r="X14" s="723"/>
      <c r="Y14" s="724"/>
      <c r="Z14" s="728" t="s">
        <v>16</v>
      </c>
      <c r="AA14" s="729"/>
      <c r="AB14" s="729"/>
      <c r="AC14" s="730"/>
      <c r="AD14" s="734" t="s">
        <v>17</v>
      </c>
      <c r="AE14" s="735"/>
      <c r="AF14" s="735"/>
      <c r="AG14" s="736"/>
      <c r="AH14" s="740" t="s">
        <v>83</v>
      </c>
      <c r="AI14" s="675"/>
      <c r="AJ14" s="675"/>
      <c r="AK14" s="741"/>
      <c r="AL14" s="678" t="s">
        <v>18</v>
      </c>
      <c r="AM14" s="679"/>
      <c r="AN14" s="751" t="s">
        <v>19</v>
      </c>
      <c r="AO14" s="752"/>
      <c r="AP14" s="752"/>
      <c r="AQ14" s="752"/>
      <c r="AR14" s="753"/>
      <c r="AS14" s="753"/>
      <c r="AT14" s="754"/>
    </row>
    <row r="15" spans="1:46" s="82" customFormat="1" ht="13.5" customHeight="1" x14ac:dyDescent="0.15">
      <c r="A15" s="81"/>
      <c r="B15" s="802"/>
      <c r="C15" s="803"/>
      <c r="D15" s="803"/>
      <c r="E15" s="803"/>
      <c r="F15" s="803"/>
      <c r="G15" s="803"/>
      <c r="H15" s="803"/>
      <c r="I15" s="804"/>
      <c r="J15" s="802"/>
      <c r="K15" s="803"/>
      <c r="L15" s="803"/>
      <c r="M15" s="803"/>
      <c r="N15" s="805"/>
      <c r="O15" s="814"/>
      <c r="P15" s="803"/>
      <c r="Q15" s="803"/>
      <c r="R15" s="803"/>
      <c r="S15" s="803"/>
      <c r="T15" s="803"/>
      <c r="U15" s="804"/>
      <c r="V15" s="725"/>
      <c r="W15" s="726"/>
      <c r="X15" s="726"/>
      <c r="Y15" s="727"/>
      <c r="Z15" s="731"/>
      <c r="AA15" s="732"/>
      <c r="AB15" s="732"/>
      <c r="AC15" s="733"/>
      <c r="AD15" s="737"/>
      <c r="AE15" s="738"/>
      <c r="AF15" s="738"/>
      <c r="AG15" s="739"/>
      <c r="AH15" s="742"/>
      <c r="AI15" s="677"/>
      <c r="AJ15" s="677"/>
      <c r="AK15" s="743"/>
      <c r="AL15" s="680"/>
      <c r="AM15" s="681"/>
      <c r="AN15" s="793"/>
      <c r="AO15" s="793"/>
      <c r="AP15" s="793"/>
      <c r="AQ15" s="793"/>
      <c r="AR15" s="793"/>
      <c r="AS15" s="793"/>
      <c r="AT15" s="794"/>
    </row>
    <row r="16" spans="1:46" ht="18" customHeight="1" x14ac:dyDescent="0.15">
      <c r="B16" s="745">
        <f>'報告書（事業主控）'!B16</f>
        <v>0</v>
      </c>
      <c r="C16" s="746"/>
      <c r="D16" s="746"/>
      <c r="E16" s="746"/>
      <c r="F16" s="746"/>
      <c r="G16" s="746"/>
      <c r="H16" s="746"/>
      <c r="I16" s="747"/>
      <c r="J16" s="745">
        <f>'報告書（事業主控）'!J16</f>
        <v>0</v>
      </c>
      <c r="K16" s="746"/>
      <c r="L16" s="746"/>
      <c r="M16" s="746"/>
      <c r="N16" s="748"/>
      <c r="O16" s="104">
        <f>'報告書（事業主控）'!O16</f>
        <v>0</v>
      </c>
      <c r="P16" s="105" t="s">
        <v>0</v>
      </c>
      <c r="Q16" s="104">
        <f>'報告書（事業主控）'!Q16</f>
        <v>0</v>
      </c>
      <c r="R16" s="105" t="s">
        <v>1</v>
      </c>
      <c r="S16" s="104">
        <f>'報告書（事業主控）'!S16</f>
        <v>0</v>
      </c>
      <c r="T16" s="749" t="s">
        <v>20</v>
      </c>
      <c r="U16" s="749"/>
      <c r="V16" s="701">
        <f>'報告書（事業主控）'!V16:X16</f>
        <v>0</v>
      </c>
      <c r="W16" s="702"/>
      <c r="X16" s="702"/>
      <c r="Y16" s="94" t="s">
        <v>8</v>
      </c>
      <c r="Z16" s="78"/>
      <c r="AA16" s="106"/>
      <c r="AB16" s="106"/>
      <c r="AC16" s="94" t="s">
        <v>8</v>
      </c>
      <c r="AD16" s="78"/>
      <c r="AE16" s="106"/>
      <c r="AF16" s="106"/>
      <c r="AG16" s="107" t="s">
        <v>8</v>
      </c>
      <c r="AH16" s="809">
        <f>'報告書（事業主控）'!AH16</f>
        <v>0</v>
      </c>
      <c r="AI16" s="810"/>
      <c r="AJ16" s="810"/>
      <c r="AK16" s="811"/>
      <c r="AL16" s="78"/>
      <c r="AM16" s="79"/>
      <c r="AN16" s="668">
        <f>'報告書（事業主控）'!AN16</f>
        <v>0</v>
      </c>
      <c r="AO16" s="669"/>
      <c r="AP16" s="669"/>
      <c r="AQ16" s="669"/>
      <c r="AR16" s="669"/>
      <c r="AS16" s="395"/>
      <c r="AT16" s="107" t="s">
        <v>8</v>
      </c>
    </row>
    <row r="17" spans="2:46" ht="18" customHeight="1" x14ac:dyDescent="0.15">
      <c r="B17" s="806"/>
      <c r="C17" s="807"/>
      <c r="D17" s="807"/>
      <c r="E17" s="807"/>
      <c r="F17" s="807"/>
      <c r="G17" s="807"/>
      <c r="H17" s="807"/>
      <c r="I17" s="813"/>
      <c r="J17" s="806"/>
      <c r="K17" s="807"/>
      <c r="L17" s="807"/>
      <c r="M17" s="807"/>
      <c r="N17" s="808"/>
      <c r="O17" s="108">
        <f>'報告書（事業主控）'!O17</f>
        <v>0</v>
      </c>
      <c r="P17" s="90" t="s">
        <v>0</v>
      </c>
      <c r="Q17" s="108">
        <f>'報告書（事業主控）'!Q17</f>
        <v>0</v>
      </c>
      <c r="R17" s="90" t="s">
        <v>1</v>
      </c>
      <c r="S17" s="108">
        <f>'報告書（事業主控）'!S17</f>
        <v>0</v>
      </c>
      <c r="T17" s="699" t="s">
        <v>21</v>
      </c>
      <c r="U17" s="699"/>
      <c r="V17" s="672">
        <f>'報告書（事業主控）'!V17</f>
        <v>0</v>
      </c>
      <c r="W17" s="673"/>
      <c r="X17" s="673"/>
      <c r="Y17" s="673"/>
      <c r="Z17" s="672">
        <f>'報告書（事業主控）'!Z17</f>
        <v>0</v>
      </c>
      <c r="AA17" s="673"/>
      <c r="AB17" s="673"/>
      <c r="AC17" s="673"/>
      <c r="AD17" s="672">
        <f>'報告書（事業主控）'!AD17</f>
        <v>0</v>
      </c>
      <c r="AE17" s="673"/>
      <c r="AF17" s="673"/>
      <c r="AG17" s="673"/>
      <c r="AH17" s="672">
        <f>'報告書（事業主控）'!AH17</f>
        <v>0</v>
      </c>
      <c r="AI17" s="673"/>
      <c r="AJ17" s="673"/>
      <c r="AK17" s="674"/>
      <c r="AL17" s="405">
        <f>'報告書（事業主控）'!AL17</f>
        <v>0</v>
      </c>
      <c r="AM17" s="671"/>
      <c r="AN17" s="665">
        <f>'報告書（事業主控）'!AN17</f>
        <v>0</v>
      </c>
      <c r="AO17" s="666"/>
      <c r="AP17" s="666"/>
      <c r="AQ17" s="666"/>
      <c r="AR17" s="666"/>
      <c r="AS17" s="394"/>
      <c r="AT17" s="73"/>
    </row>
    <row r="18" spans="2:46" ht="18" customHeight="1" x14ac:dyDescent="0.15">
      <c r="B18" s="745">
        <f>'報告書（事業主控）'!B18</f>
        <v>0</v>
      </c>
      <c r="C18" s="746"/>
      <c r="D18" s="746"/>
      <c r="E18" s="746"/>
      <c r="F18" s="746"/>
      <c r="G18" s="746"/>
      <c r="H18" s="746"/>
      <c r="I18" s="747"/>
      <c r="J18" s="745">
        <f>'報告書（事業主控）'!J18</f>
        <v>0</v>
      </c>
      <c r="K18" s="746"/>
      <c r="L18" s="746"/>
      <c r="M18" s="746"/>
      <c r="N18" s="748"/>
      <c r="O18" s="104">
        <f>'報告書（事業主控）'!O18</f>
        <v>0</v>
      </c>
      <c r="P18" s="105" t="s">
        <v>0</v>
      </c>
      <c r="Q18" s="104">
        <f>'報告書（事業主控）'!Q18</f>
        <v>0</v>
      </c>
      <c r="R18" s="105" t="s">
        <v>1</v>
      </c>
      <c r="S18" s="104">
        <f>'報告書（事業主控）'!S18</f>
        <v>0</v>
      </c>
      <c r="T18" s="749" t="s">
        <v>20</v>
      </c>
      <c r="U18" s="749"/>
      <c r="V18" s="701">
        <f>'報告書（事業主控）'!V18:X18</f>
        <v>0</v>
      </c>
      <c r="W18" s="702"/>
      <c r="X18" s="702"/>
      <c r="Y18" s="95"/>
      <c r="Z18" s="68"/>
      <c r="AA18" s="111"/>
      <c r="AB18" s="111"/>
      <c r="AC18" s="95"/>
      <c r="AD18" s="68"/>
      <c r="AE18" s="111"/>
      <c r="AF18" s="111"/>
      <c r="AG18" s="95"/>
      <c r="AH18" s="668">
        <f>'報告書（事業主控）'!AH18</f>
        <v>0</v>
      </c>
      <c r="AI18" s="669"/>
      <c r="AJ18" s="669"/>
      <c r="AK18" s="670"/>
      <c r="AL18" s="68"/>
      <c r="AM18" s="69"/>
      <c r="AN18" s="668">
        <f>'報告書（事業主控）'!AN18</f>
        <v>0</v>
      </c>
      <c r="AO18" s="669"/>
      <c r="AP18" s="669"/>
      <c r="AQ18" s="669"/>
      <c r="AR18" s="669"/>
      <c r="AS18" s="395"/>
      <c r="AT18" s="112"/>
    </row>
    <row r="19" spans="2:46" ht="18" customHeight="1" x14ac:dyDescent="0.15">
      <c r="B19" s="806"/>
      <c r="C19" s="807"/>
      <c r="D19" s="807"/>
      <c r="E19" s="807"/>
      <c r="F19" s="807"/>
      <c r="G19" s="807"/>
      <c r="H19" s="807"/>
      <c r="I19" s="813"/>
      <c r="J19" s="806"/>
      <c r="K19" s="807"/>
      <c r="L19" s="807"/>
      <c r="M19" s="807"/>
      <c r="N19" s="808"/>
      <c r="O19" s="108">
        <f>'報告書（事業主控）'!O19</f>
        <v>0</v>
      </c>
      <c r="P19" s="90" t="s">
        <v>0</v>
      </c>
      <c r="Q19" s="108">
        <f>'報告書（事業主控）'!Q19</f>
        <v>0</v>
      </c>
      <c r="R19" s="90" t="s">
        <v>1</v>
      </c>
      <c r="S19" s="108">
        <f>'報告書（事業主控）'!S19</f>
        <v>0</v>
      </c>
      <c r="T19" s="699" t="s">
        <v>21</v>
      </c>
      <c r="U19" s="699"/>
      <c r="V19" s="672">
        <f>'報告書（事業主控）'!V19</f>
        <v>0</v>
      </c>
      <c r="W19" s="673"/>
      <c r="X19" s="673"/>
      <c r="Y19" s="673"/>
      <c r="Z19" s="672">
        <f>'報告書（事業主控）'!Z19</f>
        <v>0</v>
      </c>
      <c r="AA19" s="673"/>
      <c r="AB19" s="673"/>
      <c r="AC19" s="673"/>
      <c r="AD19" s="672">
        <f>'報告書（事業主控）'!AD19</f>
        <v>0</v>
      </c>
      <c r="AE19" s="673"/>
      <c r="AF19" s="673"/>
      <c r="AG19" s="673"/>
      <c r="AH19" s="672">
        <f>'報告書（事業主控）'!AH19</f>
        <v>0</v>
      </c>
      <c r="AI19" s="673"/>
      <c r="AJ19" s="673"/>
      <c r="AK19" s="674"/>
      <c r="AL19" s="405">
        <f>'報告書（事業主控）'!AL19</f>
        <v>0</v>
      </c>
      <c r="AM19" s="671"/>
      <c r="AN19" s="665">
        <f>'報告書（事業主控）'!AN19</f>
        <v>0</v>
      </c>
      <c r="AO19" s="666"/>
      <c r="AP19" s="666"/>
      <c r="AQ19" s="666"/>
      <c r="AR19" s="666"/>
      <c r="AS19" s="394"/>
      <c r="AT19" s="73"/>
    </row>
    <row r="20" spans="2:46" ht="18" customHeight="1" x14ac:dyDescent="0.15">
      <c r="B20" s="745">
        <f>'報告書（事業主控）'!B20</f>
        <v>0</v>
      </c>
      <c r="C20" s="746"/>
      <c r="D20" s="746"/>
      <c r="E20" s="746"/>
      <c r="F20" s="746"/>
      <c r="G20" s="746"/>
      <c r="H20" s="746"/>
      <c r="I20" s="747"/>
      <c r="J20" s="745">
        <f>'報告書（事業主控）'!J20</f>
        <v>0</v>
      </c>
      <c r="K20" s="746"/>
      <c r="L20" s="746"/>
      <c r="M20" s="746"/>
      <c r="N20" s="748"/>
      <c r="O20" s="104">
        <f>'報告書（事業主控）'!O20</f>
        <v>0</v>
      </c>
      <c r="P20" s="105" t="s">
        <v>45</v>
      </c>
      <c r="Q20" s="104">
        <f>'報告書（事業主控）'!Q20</f>
        <v>0</v>
      </c>
      <c r="R20" s="105" t="s">
        <v>46</v>
      </c>
      <c r="S20" s="104">
        <f>'報告書（事業主控）'!S20</f>
        <v>0</v>
      </c>
      <c r="T20" s="749" t="s">
        <v>47</v>
      </c>
      <c r="U20" s="749"/>
      <c r="V20" s="701">
        <f>'報告書（事業主控）'!V20:X20</f>
        <v>0</v>
      </c>
      <c r="W20" s="702"/>
      <c r="X20" s="702"/>
      <c r="Y20" s="95"/>
      <c r="Z20" s="68"/>
      <c r="AA20" s="111"/>
      <c r="AB20" s="111"/>
      <c r="AC20" s="95"/>
      <c r="AD20" s="68"/>
      <c r="AE20" s="111"/>
      <c r="AF20" s="111"/>
      <c r="AG20" s="95"/>
      <c r="AH20" s="668">
        <f>'報告書（事業主控）'!AH20</f>
        <v>0</v>
      </c>
      <c r="AI20" s="669"/>
      <c r="AJ20" s="669"/>
      <c r="AK20" s="670"/>
      <c r="AL20" s="68"/>
      <c r="AM20" s="69"/>
      <c r="AN20" s="668">
        <f>'報告書（事業主控）'!AN20</f>
        <v>0</v>
      </c>
      <c r="AO20" s="669"/>
      <c r="AP20" s="669"/>
      <c r="AQ20" s="669"/>
      <c r="AR20" s="669"/>
      <c r="AS20" s="395"/>
      <c r="AT20" s="112"/>
    </row>
    <row r="21" spans="2:46" ht="18" customHeight="1" x14ac:dyDescent="0.15">
      <c r="B21" s="694"/>
      <c r="C21" s="695"/>
      <c r="D21" s="695"/>
      <c r="E21" s="695"/>
      <c r="F21" s="695"/>
      <c r="G21" s="695"/>
      <c r="H21" s="695"/>
      <c r="I21" s="696"/>
      <c r="J21" s="694"/>
      <c r="K21" s="695"/>
      <c r="L21" s="695"/>
      <c r="M21" s="695"/>
      <c r="N21" s="698"/>
      <c r="O21" s="113">
        <f>'報告書（事業主控）'!O21</f>
        <v>0</v>
      </c>
      <c r="P21" s="114" t="s">
        <v>45</v>
      </c>
      <c r="Q21" s="113">
        <f>'報告書（事業主控）'!Q21</f>
        <v>0</v>
      </c>
      <c r="R21" s="114" t="s">
        <v>46</v>
      </c>
      <c r="S21" s="113">
        <f>'報告書（事業主控）'!S21</f>
        <v>0</v>
      </c>
      <c r="T21" s="700" t="s">
        <v>48</v>
      </c>
      <c r="U21" s="700"/>
      <c r="V21" s="665">
        <f>'報告書（事業主控）'!V21</f>
        <v>0</v>
      </c>
      <c r="W21" s="666"/>
      <c r="X21" s="666"/>
      <c r="Y21" s="667"/>
      <c r="Z21" s="665">
        <f>'報告書（事業主控）'!Z21</f>
        <v>0</v>
      </c>
      <c r="AA21" s="666"/>
      <c r="AB21" s="666"/>
      <c r="AC21" s="666"/>
      <c r="AD21" s="665">
        <f>'報告書（事業主控）'!AD21</f>
        <v>0</v>
      </c>
      <c r="AE21" s="666"/>
      <c r="AF21" s="666"/>
      <c r="AG21" s="666"/>
      <c r="AH21" s="672">
        <f>'報告書（事業主控）'!AH21</f>
        <v>0</v>
      </c>
      <c r="AI21" s="673"/>
      <c r="AJ21" s="673"/>
      <c r="AK21" s="674"/>
      <c r="AL21" s="405">
        <f>'報告書（事業主控）'!AL21</f>
        <v>0</v>
      </c>
      <c r="AM21" s="671"/>
      <c r="AN21" s="665">
        <f>'報告書（事業主控）'!AN21</f>
        <v>0</v>
      </c>
      <c r="AO21" s="666"/>
      <c r="AP21" s="666"/>
      <c r="AQ21" s="666"/>
      <c r="AR21" s="666"/>
      <c r="AS21" s="394"/>
      <c r="AT21" s="73"/>
    </row>
    <row r="22" spans="2:46" ht="18" customHeight="1" x14ac:dyDescent="0.15">
      <c r="B22" s="691">
        <f>'報告書（事業主控）'!B22</f>
        <v>0</v>
      </c>
      <c r="C22" s="692"/>
      <c r="D22" s="692"/>
      <c r="E22" s="692"/>
      <c r="F22" s="692"/>
      <c r="G22" s="692"/>
      <c r="H22" s="692"/>
      <c r="I22" s="693"/>
      <c r="J22" s="691">
        <f>'報告書（事業主控）'!J22</f>
        <v>0</v>
      </c>
      <c r="K22" s="692"/>
      <c r="L22" s="692"/>
      <c r="M22" s="692"/>
      <c r="N22" s="697"/>
      <c r="O22" s="108">
        <f>'報告書（事業主控）'!O22</f>
        <v>0</v>
      </c>
      <c r="P22" s="90" t="s">
        <v>45</v>
      </c>
      <c r="Q22" s="108">
        <f>'報告書（事業主控）'!Q22</f>
        <v>0</v>
      </c>
      <c r="R22" s="90" t="s">
        <v>46</v>
      </c>
      <c r="S22" s="108">
        <f>'報告書（事業主控）'!S22</f>
        <v>0</v>
      </c>
      <c r="T22" s="699" t="s">
        <v>47</v>
      </c>
      <c r="U22" s="699"/>
      <c r="V22" s="701">
        <f>'報告書（事業主控）'!V22:X22</f>
        <v>0</v>
      </c>
      <c r="W22" s="702"/>
      <c r="X22" s="702"/>
      <c r="Y22" s="96"/>
      <c r="Z22" s="70"/>
      <c r="AA22" s="110"/>
      <c r="AB22" s="110"/>
      <c r="AC22" s="96"/>
      <c r="AD22" s="70"/>
      <c r="AE22" s="110"/>
      <c r="AF22" s="110"/>
      <c r="AG22" s="96"/>
      <c r="AH22" s="668">
        <f>'報告書（事業主控）'!AH22</f>
        <v>0</v>
      </c>
      <c r="AI22" s="669"/>
      <c r="AJ22" s="669"/>
      <c r="AK22" s="670"/>
      <c r="AL22" s="70"/>
      <c r="AM22" s="71"/>
      <c r="AN22" s="668">
        <f>'報告書（事業主控）'!AN22</f>
        <v>0</v>
      </c>
      <c r="AO22" s="669"/>
      <c r="AP22" s="669"/>
      <c r="AQ22" s="669"/>
      <c r="AR22" s="669"/>
      <c r="AS22" s="395"/>
      <c r="AT22" s="112"/>
    </row>
    <row r="23" spans="2:46" ht="18" customHeight="1" x14ac:dyDescent="0.15">
      <c r="B23" s="694"/>
      <c r="C23" s="695"/>
      <c r="D23" s="695"/>
      <c r="E23" s="695"/>
      <c r="F23" s="695"/>
      <c r="G23" s="695"/>
      <c r="H23" s="695"/>
      <c r="I23" s="696"/>
      <c r="J23" s="694"/>
      <c r="K23" s="695"/>
      <c r="L23" s="695"/>
      <c r="M23" s="695"/>
      <c r="N23" s="698"/>
      <c r="O23" s="113">
        <f>'報告書（事業主控）'!O23</f>
        <v>0</v>
      </c>
      <c r="P23" s="114" t="s">
        <v>45</v>
      </c>
      <c r="Q23" s="113">
        <f>'報告書（事業主控）'!Q23</f>
        <v>0</v>
      </c>
      <c r="R23" s="114" t="s">
        <v>46</v>
      </c>
      <c r="S23" s="113">
        <f>'報告書（事業主控）'!S23</f>
        <v>0</v>
      </c>
      <c r="T23" s="700" t="s">
        <v>48</v>
      </c>
      <c r="U23" s="700"/>
      <c r="V23" s="672">
        <f>'報告書（事業主控）'!V23</f>
        <v>0</v>
      </c>
      <c r="W23" s="673"/>
      <c r="X23" s="673"/>
      <c r="Y23" s="673"/>
      <c r="Z23" s="672">
        <f>'報告書（事業主控）'!Z23</f>
        <v>0</v>
      </c>
      <c r="AA23" s="673"/>
      <c r="AB23" s="673"/>
      <c r="AC23" s="673"/>
      <c r="AD23" s="672">
        <f>'報告書（事業主控）'!AD23</f>
        <v>0</v>
      </c>
      <c r="AE23" s="673"/>
      <c r="AF23" s="673"/>
      <c r="AG23" s="673"/>
      <c r="AH23" s="672">
        <f>'報告書（事業主控）'!AH23</f>
        <v>0</v>
      </c>
      <c r="AI23" s="673"/>
      <c r="AJ23" s="673"/>
      <c r="AK23" s="674"/>
      <c r="AL23" s="405">
        <f>'報告書（事業主控）'!AL23</f>
        <v>0</v>
      </c>
      <c r="AM23" s="671"/>
      <c r="AN23" s="665">
        <f>'報告書（事業主控）'!AN23</f>
        <v>0</v>
      </c>
      <c r="AO23" s="666"/>
      <c r="AP23" s="666"/>
      <c r="AQ23" s="666"/>
      <c r="AR23" s="666"/>
      <c r="AS23" s="394"/>
      <c r="AT23" s="73"/>
    </row>
    <row r="24" spans="2:46" ht="18" customHeight="1" x14ac:dyDescent="0.15">
      <c r="B24" s="691">
        <f>'報告書（事業主控）'!B24</f>
        <v>0</v>
      </c>
      <c r="C24" s="692"/>
      <c r="D24" s="692"/>
      <c r="E24" s="692"/>
      <c r="F24" s="692"/>
      <c r="G24" s="692"/>
      <c r="H24" s="692"/>
      <c r="I24" s="693"/>
      <c r="J24" s="691">
        <f>'報告書（事業主控）'!J24</f>
        <v>0</v>
      </c>
      <c r="K24" s="692"/>
      <c r="L24" s="692"/>
      <c r="M24" s="692"/>
      <c r="N24" s="697"/>
      <c r="O24" s="108">
        <f>'報告書（事業主控）'!O24</f>
        <v>0</v>
      </c>
      <c r="P24" s="90" t="s">
        <v>45</v>
      </c>
      <c r="Q24" s="108">
        <f>'報告書（事業主控）'!Q24</f>
        <v>0</v>
      </c>
      <c r="R24" s="90" t="s">
        <v>46</v>
      </c>
      <c r="S24" s="108">
        <f>'報告書（事業主控）'!S24</f>
        <v>0</v>
      </c>
      <c r="T24" s="699" t="s">
        <v>47</v>
      </c>
      <c r="U24" s="699"/>
      <c r="V24" s="701">
        <f>'報告書（事業主控）'!V24:X24</f>
        <v>0</v>
      </c>
      <c r="W24" s="702"/>
      <c r="X24" s="702"/>
      <c r="Y24" s="95"/>
      <c r="Z24" s="68"/>
      <c r="AA24" s="111"/>
      <c r="AB24" s="111"/>
      <c r="AC24" s="95"/>
      <c r="AD24" s="68"/>
      <c r="AE24" s="111"/>
      <c r="AF24" s="111"/>
      <c r="AG24" s="95"/>
      <c r="AH24" s="668">
        <f>'報告書（事業主控）'!AH24</f>
        <v>0</v>
      </c>
      <c r="AI24" s="669"/>
      <c r="AJ24" s="669"/>
      <c r="AK24" s="670"/>
      <c r="AL24" s="70"/>
      <c r="AM24" s="71"/>
      <c r="AN24" s="668">
        <f>'報告書（事業主控）'!AN24</f>
        <v>0</v>
      </c>
      <c r="AO24" s="669"/>
      <c r="AP24" s="669"/>
      <c r="AQ24" s="669"/>
      <c r="AR24" s="669"/>
      <c r="AS24" s="395"/>
      <c r="AT24" s="112"/>
    </row>
    <row r="25" spans="2:46" ht="18" customHeight="1" x14ac:dyDescent="0.15">
      <c r="B25" s="694"/>
      <c r="C25" s="695"/>
      <c r="D25" s="695"/>
      <c r="E25" s="695"/>
      <c r="F25" s="695"/>
      <c r="G25" s="695"/>
      <c r="H25" s="695"/>
      <c r="I25" s="696"/>
      <c r="J25" s="694"/>
      <c r="K25" s="695"/>
      <c r="L25" s="695"/>
      <c r="M25" s="695"/>
      <c r="N25" s="698"/>
      <c r="O25" s="113">
        <f>'報告書（事業主控）'!O25</f>
        <v>0</v>
      </c>
      <c r="P25" s="114" t="s">
        <v>45</v>
      </c>
      <c r="Q25" s="113">
        <f>'報告書（事業主控）'!Q25</f>
        <v>0</v>
      </c>
      <c r="R25" s="114" t="s">
        <v>46</v>
      </c>
      <c r="S25" s="113">
        <f>'報告書（事業主控）'!S25</f>
        <v>0</v>
      </c>
      <c r="T25" s="700" t="s">
        <v>48</v>
      </c>
      <c r="U25" s="700"/>
      <c r="V25" s="672">
        <f>'報告書（事業主控）'!V25</f>
        <v>0</v>
      </c>
      <c r="W25" s="673"/>
      <c r="X25" s="673"/>
      <c r="Y25" s="673"/>
      <c r="Z25" s="672">
        <f>'報告書（事業主控）'!Z25</f>
        <v>0</v>
      </c>
      <c r="AA25" s="673"/>
      <c r="AB25" s="673"/>
      <c r="AC25" s="673"/>
      <c r="AD25" s="672">
        <f>'報告書（事業主控）'!AD25</f>
        <v>0</v>
      </c>
      <c r="AE25" s="673"/>
      <c r="AF25" s="673"/>
      <c r="AG25" s="673"/>
      <c r="AH25" s="672">
        <f>'報告書（事業主控）'!AH25</f>
        <v>0</v>
      </c>
      <c r="AI25" s="673"/>
      <c r="AJ25" s="673"/>
      <c r="AK25" s="674"/>
      <c r="AL25" s="405">
        <f>'報告書（事業主控）'!AL25</f>
        <v>0</v>
      </c>
      <c r="AM25" s="671"/>
      <c r="AN25" s="665">
        <f>'報告書（事業主控）'!AN25</f>
        <v>0</v>
      </c>
      <c r="AO25" s="666"/>
      <c r="AP25" s="666"/>
      <c r="AQ25" s="666"/>
      <c r="AR25" s="666"/>
      <c r="AS25" s="394"/>
      <c r="AT25" s="73"/>
    </row>
    <row r="26" spans="2:46" ht="18" customHeight="1" x14ac:dyDescent="0.15">
      <c r="B26" s="424" t="s">
        <v>82</v>
      </c>
      <c r="C26" s="425"/>
      <c r="D26" s="425"/>
      <c r="E26" s="426"/>
      <c r="F26" s="682">
        <f>'報告書（事業主控）'!F26</f>
        <v>0</v>
      </c>
      <c r="G26" s="683"/>
      <c r="H26" s="683"/>
      <c r="I26" s="683"/>
      <c r="J26" s="683"/>
      <c r="K26" s="683"/>
      <c r="L26" s="683"/>
      <c r="M26" s="683"/>
      <c r="N26" s="684"/>
      <c r="O26" s="780" t="s">
        <v>60</v>
      </c>
      <c r="P26" s="781"/>
      <c r="Q26" s="781"/>
      <c r="R26" s="781"/>
      <c r="S26" s="781"/>
      <c r="T26" s="781"/>
      <c r="U26" s="782"/>
      <c r="V26" s="668">
        <f>'報告書（事業主控）'!V26</f>
        <v>0</v>
      </c>
      <c r="W26" s="669"/>
      <c r="X26" s="669"/>
      <c r="Y26" s="670"/>
      <c r="Z26" s="68"/>
      <c r="AA26" s="111"/>
      <c r="AB26" s="111"/>
      <c r="AC26" s="95"/>
      <c r="AD26" s="68"/>
      <c r="AE26" s="111"/>
      <c r="AF26" s="111"/>
      <c r="AG26" s="95"/>
      <c r="AH26" s="668">
        <f>'報告書（事業主控）'!AH26</f>
        <v>0</v>
      </c>
      <c r="AI26" s="669"/>
      <c r="AJ26" s="669"/>
      <c r="AK26" s="670"/>
      <c r="AL26" s="68"/>
      <c r="AM26" s="69"/>
      <c r="AN26" s="668">
        <f>'報告書（事業主控）'!AN26</f>
        <v>0</v>
      </c>
      <c r="AO26" s="669"/>
      <c r="AP26" s="669"/>
      <c r="AQ26" s="669"/>
      <c r="AR26" s="669"/>
      <c r="AS26" s="395"/>
      <c r="AT26" s="112"/>
    </row>
    <row r="27" spans="2:46" ht="18" customHeight="1" x14ac:dyDescent="0.15">
      <c r="B27" s="427"/>
      <c r="C27" s="428"/>
      <c r="D27" s="428"/>
      <c r="E27" s="429"/>
      <c r="F27" s="685"/>
      <c r="G27" s="686"/>
      <c r="H27" s="686"/>
      <c r="I27" s="686"/>
      <c r="J27" s="686"/>
      <c r="K27" s="686"/>
      <c r="L27" s="686"/>
      <c r="M27" s="686"/>
      <c r="N27" s="687"/>
      <c r="O27" s="783"/>
      <c r="P27" s="784"/>
      <c r="Q27" s="784"/>
      <c r="R27" s="784"/>
      <c r="S27" s="784"/>
      <c r="T27" s="784"/>
      <c r="U27" s="785"/>
      <c r="V27" s="399">
        <f>'報告書（事業主控）'!V27</f>
        <v>0</v>
      </c>
      <c r="W27" s="633"/>
      <c r="X27" s="633"/>
      <c r="Y27" s="636"/>
      <c r="Z27" s="399">
        <f>'報告書（事業主控）'!Z27</f>
        <v>0</v>
      </c>
      <c r="AA27" s="634"/>
      <c r="AB27" s="634"/>
      <c r="AC27" s="635"/>
      <c r="AD27" s="399">
        <f>'報告書（事業主控）'!AD27</f>
        <v>0</v>
      </c>
      <c r="AE27" s="634"/>
      <c r="AF27" s="634"/>
      <c r="AG27" s="635"/>
      <c r="AH27" s="399">
        <f>'報告書（事業主控）'!AH27</f>
        <v>0</v>
      </c>
      <c r="AI27" s="400"/>
      <c r="AJ27" s="400"/>
      <c r="AK27" s="400"/>
      <c r="AL27" s="279"/>
      <c r="AM27" s="280"/>
      <c r="AN27" s="399">
        <f>'報告書（事業主控）'!AN27</f>
        <v>0</v>
      </c>
      <c r="AO27" s="633"/>
      <c r="AP27" s="633"/>
      <c r="AQ27" s="633"/>
      <c r="AR27" s="633"/>
      <c r="AS27" s="393"/>
      <c r="AT27" s="269"/>
    </row>
    <row r="28" spans="2:46" ht="18" customHeight="1" x14ac:dyDescent="0.15">
      <c r="B28" s="430"/>
      <c r="C28" s="431"/>
      <c r="D28" s="431"/>
      <c r="E28" s="432"/>
      <c r="F28" s="688"/>
      <c r="G28" s="689"/>
      <c r="H28" s="689"/>
      <c r="I28" s="689"/>
      <c r="J28" s="689"/>
      <c r="K28" s="689"/>
      <c r="L28" s="689"/>
      <c r="M28" s="689"/>
      <c r="N28" s="690"/>
      <c r="O28" s="786"/>
      <c r="P28" s="787"/>
      <c r="Q28" s="787"/>
      <c r="R28" s="787"/>
      <c r="S28" s="787"/>
      <c r="T28" s="787"/>
      <c r="U28" s="788"/>
      <c r="V28" s="665">
        <f>'報告書（事業主控）'!V28</f>
        <v>0</v>
      </c>
      <c r="W28" s="666"/>
      <c r="X28" s="666"/>
      <c r="Y28" s="667"/>
      <c r="Z28" s="665">
        <f>'報告書（事業主控）'!Z28</f>
        <v>0</v>
      </c>
      <c r="AA28" s="666"/>
      <c r="AB28" s="666"/>
      <c r="AC28" s="667"/>
      <c r="AD28" s="665">
        <f>'報告書（事業主控）'!AD28</f>
        <v>0</v>
      </c>
      <c r="AE28" s="666"/>
      <c r="AF28" s="666"/>
      <c r="AG28" s="667"/>
      <c r="AH28" s="665">
        <f>'報告書（事業主控）'!AH28</f>
        <v>0</v>
      </c>
      <c r="AI28" s="666"/>
      <c r="AJ28" s="666"/>
      <c r="AK28" s="667"/>
      <c r="AL28" s="72"/>
      <c r="AM28" s="73"/>
      <c r="AN28" s="665">
        <f>'報告書（事業主控）'!AN28</f>
        <v>0</v>
      </c>
      <c r="AO28" s="666"/>
      <c r="AP28" s="666"/>
      <c r="AQ28" s="666"/>
      <c r="AR28" s="666"/>
      <c r="AS28" s="394"/>
      <c r="AT28" s="73"/>
    </row>
    <row r="29" spans="2:46" ht="15.75" customHeight="1" x14ac:dyDescent="0.15">
      <c r="D29" s="84" t="s">
        <v>22</v>
      </c>
      <c r="AN29" s="664"/>
      <c r="AO29" s="664"/>
      <c r="AP29" s="664"/>
      <c r="AQ29" s="664"/>
      <c r="AR29" s="664"/>
      <c r="AS29" s="130"/>
    </row>
    <row r="30" spans="2:46" ht="15" customHeight="1" x14ac:dyDescent="0.15">
      <c r="AG30" s="116"/>
      <c r="AI30" s="117" t="s">
        <v>61</v>
      </c>
      <c r="AJ30" s="790">
        <f>'報告書（事業主控）'!AJ30</f>
        <v>0</v>
      </c>
      <c r="AK30" s="790"/>
      <c r="AL30" s="790"/>
      <c r="AM30" s="792" t="s">
        <v>62</v>
      </c>
      <c r="AN30" s="792"/>
      <c r="AO30" s="789">
        <f>'報告書（事業主控）'!AO30</f>
        <v>0</v>
      </c>
      <c r="AP30" s="789"/>
      <c r="AQ30" s="789"/>
      <c r="AR30" s="118"/>
      <c r="AS30" s="397"/>
      <c r="AT30" s="80" t="s">
        <v>63</v>
      </c>
    </row>
    <row r="31" spans="2:46" ht="15" customHeight="1" x14ac:dyDescent="0.15">
      <c r="D31" s="812">
        <f>'報告書（事業主控）'!D31</f>
        <v>0</v>
      </c>
      <c r="E31" s="812"/>
      <c r="F31" s="119" t="s">
        <v>0</v>
      </c>
      <c r="G31" s="812">
        <f>'報告書（事業主控）'!G31</f>
        <v>0</v>
      </c>
      <c r="H31" s="812"/>
      <c r="I31" s="119" t="s">
        <v>1</v>
      </c>
      <c r="J31" s="812">
        <f>'報告書（事業主控）'!J31</f>
        <v>0</v>
      </c>
      <c r="K31" s="812"/>
      <c r="L31" s="119" t="s">
        <v>23</v>
      </c>
      <c r="AG31" s="120"/>
      <c r="AI31" s="117" t="s">
        <v>64</v>
      </c>
      <c r="AJ31" s="842">
        <f>'報告書（事業主控）'!AJ31</f>
        <v>0</v>
      </c>
      <c r="AK31" s="843"/>
      <c r="AL31" s="80" t="s">
        <v>65</v>
      </c>
      <c r="AM31" s="790">
        <f>'報告書（事業主控）'!AM31</f>
        <v>0</v>
      </c>
      <c r="AN31" s="790"/>
      <c r="AO31" s="80" t="s">
        <v>65</v>
      </c>
      <c r="AP31" s="789">
        <f>'報告書（事業主控）'!AP31</f>
        <v>0</v>
      </c>
      <c r="AQ31" s="789"/>
      <c r="AR31" s="118"/>
      <c r="AS31" s="397"/>
      <c r="AT31" s="80" t="s">
        <v>66</v>
      </c>
    </row>
    <row r="32" spans="2:46" ht="18" customHeight="1" x14ac:dyDescent="0.15">
      <c r="D32" s="116"/>
      <c r="E32" s="116"/>
      <c r="F32" s="116"/>
      <c r="G32" s="116"/>
      <c r="AA32" s="827" t="s">
        <v>24</v>
      </c>
      <c r="AB32" s="827"/>
      <c r="AC32" s="828">
        <f>'報告書（事業主控）'!AC32</f>
        <v>0</v>
      </c>
      <c r="AD32" s="828"/>
      <c r="AE32" s="828"/>
      <c r="AF32" s="828"/>
      <c r="AG32" s="828"/>
      <c r="AH32" s="828"/>
      <c r="AI32" s="828"/>
      <c r="AJ32" s="828"/>
      <c r="AK32" s="828"/>
      <c r="AL32" s="828"/>
      <c r="AM32" s="828"/>
      <c r="AN32" s="828"/>
      <c r="AO32" s="828"/>
      <c r="AP32" s="828"/>
      <c r="AQ32" s="828"/>
      <c r="AR32" s="828"/>
      <c r="AS32" s="828"/>
      <c r="AT32" s="828"/>
    </row>
    <row r="33" spans="2:46" ht="15" customHeight="1" x14ac:dyDescent="0.15">
      <c r="D33" s="85"/>
      <c r="E33" s="85"/>
      <c r="F33" s="85"/>
      <c r="G33" s="85"/>
      <c r="H33" s="109"/>
      <c r="I33" s="83"/>
      <c r="J33" s="83"/>
      <c r="K33" s="83"/>
      <c r="L33" s="83"/>
      <c r="M33" s="83"/>
      <c r="N33" s="83"/>
      <c r="O33" s="83"/>
      <c r="P33" s="83"/>
      <c r="Q33" s="83"/>
      <c r="R33" s="83"/>
      <c r="X33" s="791" t="s">
        <v>25</v>
      </c>
      <c r="Y33" s="791"/>
      <c r="Z33" s="791"/>
      <c r="AA33" s="84"/>
      <c r="AB33" s="84"/>
      <c r="AC33" s="844">
        <f>'報告書（事業主控）'!AC33</f>
        <v>0</v>
      </c>
      <c r="AD33" s="844"/>
      <c r="AE33" s="844"/>
      <c r="AF33" s="844"/>
      <c r="AG33" s="844"/>
      <c r="AH33" s="844"/>
      <c r="AI33" s="844"/>
      <c r="AJ33" s="844"/>
      <c r="AK33" s="844"/>
      <c r="AL33" s="844"/>
      <c r="AM33" s="844"/>
      <c r="AN33" s="844"/>
      <c r="AO33" s="844"/>
      <c r="AP33" s="844"/>
      <c r="AQ33" s="844"/>
      <c r="AR33" s="844"/>
      <c r="AS33" s="844"/>
      <c r="AT33" s="844"/>
    </row>
    <row r="34" spans="2:46" ht="15" customHeight="1" x14ac:dyDescent="0.15">
      <c r="D34" s="812" t="str">
        <f>'報告書（事業主控）'!D34</f>
        <v>東京</v>
      </c>
      <c r="E34" s="812"/>
      <c r="F34" s="812"/>
      <c r="G34" s="812"/>
      <c r="H34" s="119" t="s">
        <v>26</v>
      </c>
      <c r="I34" s="119"/>
      <c r="J34" s="119"/>
      <c r="K34" s="119"/>
      <c r="L34" s="119"/>
      <c r="M34" s="119"/>
      <c r="N34" s="119"/>
      <c r="O34" s="119"/>
      <c r="P34" s="119"/>
      <c r="Q34" s="119"/>
      <c r="R34" s="115"/>
      <c r="S34" s="119"/>
      <c r="Y34" s="116"/>
      <c r="Z34" s="116"/>
      <c r="AA34" s="827" t="s">
        <v>27</v>
      </c>
      <c r="AB34" s="827"/>
      <c r="AC34" s="845">
        <f>'報告書（事業主控）'!AC34</f>
        <v>0</v>
      </c>
      <c r="AD34" s="845"/>
      <c r="AE34" s="845"/>
      <c r="AF34" s="845"/>
      <c r="AG34" s="845"/>
      <c r="AH34" s="845"/>
      <c r="AI34" s="845"/>
      <c r="AJ34" s="845"/>
      <c r="AK34" s="845"/>
      <c r="AL34" s="845"/>
      <c r="AM34" s="845"/>
      <c r="AN34" s="845"/>
      <c r="AO34" s="845"/>
      <c r="AP34" s="845"/>
      <c r="AQ34" s="845"/>
      <c r="AR34" s="845"/>
      <c r="AS34" s="845"/>
      <c r="AT34" s="845"/>
    </row>
    <row r="35" spans="2:46" ht="15" customHeight="1" x14ac:dyDescent="0.15">
      <c r="AC35" s="84"/>
      <c r="AD35" s="82" t="s">
        <v>67</v>
      </c>
    </row>
    <row r="36" spans="2:46" ht="15.95" customHeight="1" x14ac:dyDescent="0.15">
      <c r="D36" s="121" t="s">
        <v>28</v>
      </c>
      <c r="E36" s="121"/>
      <c r="F36" s="84"/>
      <c r="G36" s="84"/>
      <c r="H36" s="84"/>
      <c r="I36" s="84"/>
      <c r="J36" s="84"/>
      <c r="K36" s="84"/>
      <c r="L36" s="84"/>
      <c r="M36" s="84"/>
      <c r="N36" s="84"/>
      <c r="O36" s="84"/>
      <c r="P36" s="84"/>
      <c r="Q36" s="84"/>
      <c r="R36" s="84"/>
      <c r="S36" s="84"/>
      <c r="T36" s="84"/>
      <c r="U36" s="84"/>
      <c r="V36" s="84"/>
      <c r="W36" s="84"/>
      <c r="X36" s="84"/>
      <c r="AA36" s="765" t="s">
        <v>29</v>
      </c>
      <c r="AB36" s="766"/>
      <c r="AC36" s="815" t="s">
        <v>68</v>
      </c>
      <c r="AD36" s="816"/>
      <c r="AE36" s="816"/>
      <c r="AF36" s="816"/>
      <c r="AG36" s="816"/>
      <c r="AH36" s="817"/>
      <c r="AI36" s="122"/>
      <c r="AJ36" s="840" t="s">
        <v>69</v>
      </c>
      <c r="AK36" s="840"/>
      <c r="AL36" s="840"/>
      <c r="AM36" s="840"/>
      <c r="AN36" s="840"/>
      <c r="AO36" s="123"/>
      <c r="AP36" s="821" t="s">
        <v>70</v>
      </c>
      <c r="AQ36" s="822"/>
      <c r="AR36" s="822"/>
      <c r="AS36" s="822"/>
      <c r="AT36" s="823"/>
    </row>
    <row r="37" spans="2:46" ht="15.95" customHeight="1" x14ac:dyDescent="0.15">
      <c r="D37" s="326" t="s">
        <v>266</v>
      </c>
      <c r="E37" s="121"/>
      <c r="F37" s="84"/>
      <c r="G37" s="84"/>
      <c r="H37" s="84"/>
      <c r="I37" s="84"/>
      <c r="J37" s="84"/>
      <c r="K37" s="84"/>
      <c r="L37" s="84"/>
      <c r="M37" s="84"/>
      <c r="N37" s="84"/>
      <c r="O37" s="84"/>
      <c r="P37" s="84"/>
      <c r="Q37" s="84"/>
      <c r="R37" s="84"/>
      <c r="S37" s="84"/>
      <c r="T37" s="84"/>
      <c r="U37" s="84"/>
      <c r="V37" s="84"/>
      <c r="W37" s="84"/>
      <c r="X37" s="84"/>
      <c r="AA37" s="767"/>
      <c r="AB37" s="768"/>
      <c r="AC37" s="818"/>
      <c r="AD37" s="819"/>
      <c r="AE37" s="819"/>
      <c r="AF37" s="819"/>
      <c r="AG37" s="819"/>
      <c r="AH37" s="820"/>
      <c r="AI37" s="109"/>
      <c r="AJ37" s="841"/>
      <c r="AK37" s="841"/>
      <c r="AL37" s="841"/>
      <c r="AM37" s="841"/>
      <c r="AN37" s="841"/>
      <c r="AO37" s="125"/>
      <c r="AP37" s="824"/>
      <c r="AQ37" s="825"/>
      <c r="AR37" s="825"/>
      <c r="AS37" s="825"/>
      <c r="AT37" s="826"/>
    </row>
    <row r="38" spans="2:46" ht="15.95" customHeight="1" x14ac:dyDescent="0.15">
      <c r="D38" s="121" t="s">
        <v>71</v>
      </c>
      <c r="E38" s="121"/>
      <c r="F38" s="84"/>
      <c r="G38" s="84"/>
      <c r="H38" s="84"/>
      <c r="I38" s="84"/>
      <c r="J38" s="84"/>
      <c r="K38" s="84"/>
      <c r="L38" s="84"/>
      <c r="M38" s="84"/>
      <c r="N38" s="84"/>
      <c r="O38" s="84"/>
      <c r="P38" s="84"/>
      <c r="Q38" s="84"/>
      <c r="R38" s="84"/>
      <c r="S38" s="84"/>
      <c r="T38" s="84"/>
      <c r="U38" s="84"/>
      <c r="V38" s="84"/>
      <c r="W38" s="84"/>
      <c r="X38" s="84"/>
      <c r="AA38" s="767"/>
      <c r="AB38" s="768"/>
      <c r="AC38" s="759">
        <f>'報告書（事業主控）'!AC38</f>
        <v>0</v>
      </c>
      <c r="AD38" s="760"/>
      <c r="AE38" s="760"/>
      <c r="AF38" s="760"/>
      <c r="AG38" s="760"/>
      <c r="AH38" s="761"/>
      <c r="AI38" s="846">
        <f>'報告書（事業主控）'!AI38</f>
        <v>0</v>
      </c>
      <c r="AJ38" s="847"/>
      <c r="AK38" s="847"/>
      <c r="AL38" s="847"/>
      <c r="AM38" s="847"/>
      <c r="AN38" s="847"/>
      <c r="AO38" s="848"/>
      <c r="AP38" s="773">
        <f>'報告書（事業主控）'!AP38</f>
        <v>0</v>
      </c>
      <c r="AQ38" s="774"/>
      <c r="AR38" s="774"/>
      <c r="AS38" s="774"/>
      <c r="AT38" s="775"/>
    </row>
    <row r="39" spans="2:46" ht="15.95" customHeight="1" x14ac:dyDescent="0.15">
      <c r="D39" s="124"/>
      <c r="E39" s="121"/>
      <c r="F39" s="84"/>
      <c r="G39" s="84"/>
      <c r="H39" s="84"/>
      <c r="I39" s="84"/>
      <c r="J39" s="84"/>
      <c r="K39" s="84"/>
      <c r="L39" s="84"/>
      <c r="M39" s="84"/>
      <c r="N39" s="84"/>
      <c r="O39" s="84"/>
      <c r="P39" s="84"/>
      <c r="Q39" s="84"/>
      <c r="R39" s="84"/>
      <c r="S39" s="84"/>
      <c r="T39" s="84"/>
      <c r="U39" s="84"/>
      <c r="V39" s="84"/>
      <c r="W39" s="84"/>
      <c r="X39" s="84"/>
      <c r="AA39" s="769"/>
      <c r="AB39" s="770"/>
      <c r="AC39" s="762"/>
      <c r="AD39" s="763"/>
      <c r="AE39" s="763"/>
      <c r="AF39" s="763"/>
      <c r="AG39" s="763"/>
      <c r="AH39" s="764"/>
      <c r="AI39" s="849"/>
      <c r="AJ39" s="850"/>
      <c r="AK39" s="850"/>
      <c r="AL39" s="850"/>
      <c r="AM39" s="850"/>
      <c r="AN39" s="850"/>
      <c r="AO39" s="851"/>
      <c r="AP39" s="776"/>
      <c r="AQ39" s="777"/>
      <c r="AR39" s="777"/>
      <c r="AS39" s="777"/>
      <c r="AT39" s="778"/>
    </row>
    <row r="40" spans="2:46" ht="9" customHeight="1" x14ac:dyDescent="0.15">
      <c r="D40" s="124"/>
      <c r="E40" s="121"/>
      <c r="F40" s="84"/>
      <c r="G40" s="84"/>
      <c r="H40" s="84"/>
      <c r="I40" s="84"/>
      <c r="J40" s="84"/>
      <c r="K40" s="84"/>
      <c r="L40" s="84"/>
      <c r="M40" s="84"/>
      <c r="N40" s="84"/>
      <c r="O40" s="84"/>
      <c r="P40" s="84"/>
      <c r="Q40" s="84"/>
      <c r="R40" s="84"/>
      <c r="S40" s="84"/>
      <c r="T40" s="84"/>
      <c r="U40" s="84"/>
      <c r="V40" s="84"/>
      <c r="W40" s="84"/>
      <c r="X40" s="84"/>
      <c r="AA40" s="126"/>
      <c r="AB40" s="126"/>
      <c r="AC40" s="127"/>
      <c r="AD40" s="127"/>
      <c r="AE40" s="127"/>
      <c r="AF40" s="127"/>
      <c r="AG40" s="127"/>
      <c r="AH40" s="127"/>
      <c r="AI40" s="127"/>
      <c r="AJ40" s="127"/>
      <c r="AK40" s="127"/>
      <c r="AL40" s="127"/>
      <c r="AM40" s="127"/>
      <c r="AN40" s="127"/>
      <c r="AO40" s="90"/>
      <c r="AP40" s="127"/>
      <c r="AQ40" s="128"/>
      <c r="AR40" s="128"/>
      <c r="AS40" s="128"/>
      <c r="AT40" s="128"/>
    </row>
    <row r="41" spans="2:46" ht="9" customHeight="1" x14ac:dyDescent="0.15">
      <c r="AQ41" s="129"/>
      <c r="AR41" s="129"/>
      <c r="AS41" s="129"/>
      <c r="AT41" s="129"/>
    </row>
    <row r="42" spans="2:46" ht="7.5" customHeight="1" x14ac:dyDescent="0.15">
      <c r="X42" s="82"/>
      <c r="Y42" s="82"/>
      <c r="Z42" s="83"/>
      <c r="AA42" s="83"/>
      <c r="AB42" s="83"/>
      <c r="AC42" s="83"/>
      <c r="AD42" s="83"/>
      <c r="AE42" s="83"/>
      <c r="AF42" s="83"/>
      <c r="AG42" s="83"/>
      <c r="AH42" s="83"/>
      <c r="AI42" s="83"/>
      <c r="AJ42" s="83"/>
      <c r="AK42" s="83"/>
      <c r="AL42" s="83"/>
      <c r="AM42" s="83"/>
      <c r="AN42" s="83"/>
      <c r="AO42" s="83"/>
      <c r="AP42" s="83"/>
      <c r="AQ42" s="83"/>
      <c r="AR42" s="83"/>
      <c r="AS42" s="83"/>
      <c r="AT42" s="83"/>
    </row>
    <row r="43" spans="2:46" ht="10.5" customHeight="1" x14ac:dyDescent="0.15">
      <c r="X43" s="82"/>
      <c r="Y43" s="82"/>
      <c r="Z43" s="83"/>
      <c r="AA43" s="83"/>
      <c r="AB43" s="83"/>
      <c r="AC43" s="83"/>
      <c r="AD43" s="83"/>
      <c r="AE43" s="83"/>
      <c r="AF43" s="83"/>
      <c r="AG43" s="83"/>
      <c r="AH43" s="83"/>
      <c r="AI43" s="83"/>
      <c r="AJ43" s="83"/>
      <c r="AK43" s="83"/>
      <c r="AL43" s="83"/>
      <c r="AM43" s="83"/>
      <c r="AN43" s="83"/>
      <c r="AO43" s="83"/>
      <c r="AP43" s="83"/>
      <c r="AQ43" s="83"/>
      <c r="AR43" s="83"/>
      <c r="AS43" s="83"/>
      <c r="AT43" s="83"/>
    </row>
    <row r="44" spans="2:46" ht="5.25" customHeight="1" x14ac:dyDescent="0.15">
      <c r="X44" s="82"/>
      <c r="Y44" s="82"/>
      <c r="Z44" s="83"/>
      <c r="AA44" s="83"/>
      <c r="AB44" s="83"/>
      <c r="AC44" s="83"/>
      <c r="AD44" s="83"/>
      <c r="AE44" s="83"/>
      <c r="AF44" s="83"/>
      <c r="AG44" s="83"/>
      <c r="AH44" s="83"/>
      <c r="AI44" s="83"/>
      <c r="AJ44" s="83"/>
      <c r="AK44" s="83"/>
      <c r="AL44" s="83"/>
      <c r="AM44" s="83"/>
      <c r="AN44" s="83"/>
      <c r="AO44" s="83"/>
      <c r="AP44" s="83"/>
      <c r="AQ44" s="83"/>
      <c r="AR44" s="83"/>
      <c r="AS44" s="83"/>
      <c r="AT44" s="83"/>
    </row>
    <row r="45" spans="2:46" ht="5.25" customHeight="1" x14ac:dyDescent="0.15">
      <c r="X45" s="82"/>
      <c r="Y45" s="82"/>
      <c r="Z45" s="83"/>
      <c r="AA45" s="83"/>
      <c r="AB45" s="83"/>
      <c r="AC45" s="83"/>
      <c r="AD45" s="83"/>
      <c r="AE45" s="83"/>
      <c r="AF45" s="83"/>
      <c r="AG45" s="83"/>
      <c r="AH45" s="83"/>
      <c r="AI45" s="83"/>
      <c r="AJ45" s="83"/>
      <c r="AK45" s="83"/>
      <c r="AL45" s="83"/>
      <c r="AM45" s="83"/>
      <c r="AN45" s="83"/>
      <c r="AO45" s="83"/>
      <c r="AP45" s="83"/>
      <c r="AQ45" s="83"/>
      <c r="AR45" s="83"/>
      <c r="AS45" s="83"/>
      <c r="AT45" s="83"/>
    </row>
    <row r="46" spans="2:46" ht="5.25" customHeight="1" x14ac:dyDescent="0.15">
      <c r="X46" s="82"/>
      <c r="Y46" s="82"/>
      <c r="Z46" s="83"/>
      <c r="AA46" s="83"/>
      <c r="AB46" s="83"/>
      <c r="AC46" s="83"/>
      <c r="AD46" s="83"/>
      <c r="AE46" s="83"/>
      <c r="AF46" s="83"/>
      <c r="AG46" s="83"/>
      <c r="AH46" s="83"/>
      <c r="AI46" s="83"/>
      <c r="AJ46" s="83"/>
      <c r="AK46" s="83"/>
      <c r="AL46" s="83"/>
      <c r="AM46" s="83"/>
      <c r="AN46" s="83"/>
      <c r="AO46" s="83"/>
      <c r="AP46" s="83"/>
      <c r="AQ46" s="83"/>
      <c r="AR46" s="83"/>
      <c r="AS46" s="83"/>
      <c r="AT46" s="83"/>
    </row>
    <row r="47" spans="2:46" ht="5.25" customHeight="1" x14ac:dyDescent="0.15">
      <c r="X47" s="82"/>
      <c r="Y47" s="82"/>
      <c r="Z47" s="83"/>
      <c r="AA47" s="83"/>
      <c r="AB47" s="83"/>
      <c r="AC47" s="83"/>
      <c r="AD47" s="83"/>
      <c r="AE47" s="83"/>
      <c r="AF47" s="83"/>
      <c r="AG47" s="83"/>
      <c r="AH47" s="83"/>
      <c r="AI47" s="83"/>
      <c r="AJ47" s="83"/>
      <c r="AK47" s="83"/>
      <c r="AL47" s="83"/>
      <c r="AM47" s="83"/>
      <c r="AN47" s="83"/>
      <c r="AO47" s="83"/>
      <c r="AP47" s="83"/>
      <c r="AQ47" s="83"/>
      <c r="AR47" s="83"/>
      <c r="AS47" s="83"/>
      <c r="AT47" s="83"/>
    </row>
    <row r="48" spans="2:46" ht="17.25" customHeight="1" x14ac:dyDescent="0.15">
      <c r="B48" s="84" t="s">
        <v>50</v>
      </c>
      <c r="L48" s="83"/>
      <c r="M48" s="83"/>
      <c r="N48" s="83"/>
      <c r="O48" s="83"/>
      <c r="P48" s="83"/>
      <c r="Q48" s="83"/>
      <c r="R48" s="83"/>
      <c r="S48" s="85"/>
      <c r="T48" s="85"/>
      <c r="U48" s="85"/>
      <c r="V48" s="85"/>
      <c r="W48" s="85"/>
      <c r="X48" s="83"/>
      <c r="Y48" s="83"/>
      <c r="Z48" s="83"/>
      <c r="AA48" s="83"/>
      <c r="AB48" s="83"/>
      <c r="AC48" s="83"/>
      <c r="AL48" s="86"/>
      <c r="AM48" s="86"/>
      <c r="AN48" s="86"/>
      <c r="AO48" s="86"/>
    </row>
    <row r="49" spans="2:46" ht="12.75" customHeight="1" x14ac:dyDescent="0.15">
      <c r="L49" s="83"/>
      <c r="M49" s="87"/>
      <c r="N49" s="87"/>
      <c r="O49" s="87"/>
      <c r="P49" s="87"/>
      <c r="Q49" s="87"/>
      <c r="R49" s="87"/>
      <c r="S49" s="87"/>
      <c r="T49" s="88"/>
      <c r="U49" s="88"/>
      <c r="V49" s="88"/>
      <c r="W49" s="88"/>
      <c r="X49" s="88"/>
      <c r="Y49" s="88"/>
      <c r="Z49" s="88"/>
      <c r="AA49" s="87"/>
      <c r="AB49" s="87"/>
      <c r="AC49" s="87"/>
      <c r="AL49" s="86"/>
      <c r="AM49" s="852" t="s">
        <v>265</v>
      </c>
      <c r="AN49" s="853"/>
      <c r="AO49" s="853"/>
      <c r="AP49" s="854"/>
    </row>
    <row r="50" spans="2:46" ht="12.75" customHeight="1" x14ac:dyDescent="0.15">
      <c r="L50" s="83"/>
      <c r="M50" s="87"/>
      <c r="N50" s="87"/>
      <c r="O50" s="87"/>
      <c r="P50" s="87"/>
      <c r="Q50" s="87"/>
      <c r="R50" s="87"/>
      <c r="S50" s="87"/>
      <c r="T50" s="88"/>
      <c r="U50" s="88"/>
      <c r="V50" s="88"/>
      <c r="W50" s="88"/>
      <c r="X50" s="88"/>
      <c r="Y50" s="88"/>
      <c r="Z50" s="88"/>
      <c r="AA50" s="87"/>
      <c r="AB50" s="87"/>
      <c r="AC50" s="87"/>
      <c r="AL50" s="86"/>
      <c r="AM50" s="855"/>
      <c r="AN50" s="856"/>
      <c r="AO50" s="856"/>
      <c r="AP50" s="857"/>
    </row>
    <row r="51" spans="2:46" ht="12.75" customHeight="1" x14ac:dyDescent="0.15">
      <c r="L51" s="83"/>
      <c r="M51" s="87"/>
      <c r="N51" s="87"/>
      <c r="O51" s="87"/>
      <c r="P51" s="87"/>
      <c r="Q51" s="87"/>
      <c r="R51" s="87"/>
      <c r="S51" s="87"/>
      <c r="T51" s="87"/>
      <c r="U51" s="87"/>
      <c r="V51" s="87"/>
      <c r="W51" s="87"/>
      <c r="X51" s="87"/>
      <c r="Y51" s="87"/>
      <c r="Z51" s="87"/>
      <c r="AA51" s="87"/>
      <c r="AB51" s="87"/>
      <c r="AC51" s="87"/>
      <c r="AL51" s="86"/>
      <c r="AM51" s="86"/>
      <c r="AN51" s="325"/>
      <c r="AO51" s="325"/>
    </row>
    <row r="52" spans="2:46" ht="6" customHeight="1" x14ac:dyDescent="0.15">
      <c r="L52" s="83"/>
      <c r="M52" s="87"/>
      <c r="N52" s="87"/>
      <c r="O52" s="87"/>
      <c r="P52" s="87"/>
      <c r="Q52" s="87"/>
      <c r="R52" s="87"/>
      <c r="S52" s="87"/>
      <c r="T52" s="87"/>
      <c r="U52" s="87"/>
      <c r="V52" s="87"/>
      <c r="W52" s="87"/>
      <c r="X52" s="87"/>
      <c r="Y52" s="87"/>
      <c r="Z52" s="87"/>
      <c r="AA52" s="87"/>
      <c r="AB52" s="87"/>
      <c r="AC52" s="87"/>
      <c r="AL52" s="86"/>
      <c r="AM52" s="86"/>
    </row>
    <row r="53" spans="2:46" ht="12.75" customHeight="1" x14ac:dyDescent="0.15">
      <c r="B53" s="719" t="s">
        <v>2</v>
      </c>
      <c r="C53" s="720"/>
      <c r="D53" s="720"/>
      <c r="E53" s="720"/>
      <c r="F53" s="720"/>
      <c r="G53" s="720"/>
      <c r="H53" s="720"/>
      <c r="I53" s="720"/>
      <c r="J53" s="744" t="s">
        <v>10</v>
      </c>
      <c r="K53" s="744"/>
      <c r="L53" s="89" t="s">
        <v>3</v>
      </c>
      <c r="M53" s="744" t="s">
        <v>11</v>
      </c>
      <c r="N53" s="744"/>
      <c r="O53" s="750" t="s">
        <v>12</v>
      </c>
      <c r="P53" s="744"/>
      <c r="Q53" s="744"/>
      <c r="R53" s="744"/>
      <c r="S53" s="744"/>
      <c r="T53" s="744"/>
      <c r="U53" s="744" t="s">
        <v>13</v>
      </c>
      <c r="V53" s="744"/>
      <c r="W53" s="744"/>
      <c r="X53" s="83"/>
      <c r="Y53" s="83"/>
      <c r="Z53" s="83"/>
      <c r="AA53" s="83"/>
      <c r="AB53" s="83"/>
      <c r="AC53" s="83"/>
      <c r="AD53" s="90"/>
      <c r="AE53" s="90"/>
      <c r="AF53" s="90"/>
      <c r="AG53" s="90"/>
      <c r="AH53" s="90"/>
      <c r="AI53" s="90"/>
      <c r="AJ53" s="90"/>
      <c r="AK53" s="83"/>
      <c r="AL53" s="517">
        <f>$AL$9</f>
        <v>0</v>
      </c>
      <c r="AM53" s="518"/>
      <c r="AN53" s="675" t="s">
        <v>4</v>
      </c>
      <c r="AO53" s="675"/>
      <c r="AP53" s="518">
        <v>2</v>
      </c>
      <c r="AQ53" s="518"/>
      <c r="AR53" s="675" t="s">
        <v>5</v>
      </c>
      <c r="AS53" s="675"/>
      <c r="AT53" s="741"/>
    </row>
    <row r="54" spans="2:46" ht="13.5" customHeight="1" x14ac:dyDescent="0.15">
      <c r="B54" s="720"/>
      <c r="C54" s="720"/>
      <c r="D54" s="720"/>
      <c r="E54" s="720"/>
      <c r="F54" s="720"/>
      <c r="G54" s="720"/>
      <c r="H54" s="720"/>
      <c r="I54" s="720"/>
      <c r="J54" s="532" t="str">
        <f>$J$10</f>
        <v>1</v>
      </c>
      <c r="K54" s="470" t="str">
        <f>$K$10</f>
        <v>3</v>
      </c>
      <c r="L54" s="534" t="str">
        <f>$L$10</f>
        <v>1</v>
      </c>
      <c r="M54" s="473" t="str">
        <f>$M$10</f>
        <v>0</v>
      </c>
      <c r="N54" s="470" t="str">
        <f>$N$10</f>
        <v>8</v>
      </c>
      <c r="O54" s="473" t="str">
        <f>$O$10</f>
        <v>9</v>
      </c>
      <c r="P54" s="467" t="str">
        <f>$P$10</f>
        <v>5</v>
      </c>
      <c r="Q54" s="467" t="str">
        <f>$Q$10</f>
        <v>1</v>
      </c>
      <c r="R54" s="467" t="str">
        <f>$R$10</f>
        <v>2</v>
      </c>
      <c r="S54" s="467" t="str">
        <f>$S$10</f>
        <v>2</v>
      </c>
      <c r="T54" s="470" t="str">
        <f>$T$10</f>
        <v>5</v>
      </c>
      <c r="U54" s="473">
        <f>$U$10</f>
        <v>0</v>
      </c>
      <c r="V54" s="467">
        <f>$V$10</f>
        <v>0</v>
      </c>
      <c r="W54" s="470">
        <f>$W$10</f>
        <v>0</v>
      </c>
      <c r="X54" s="83"/>
      <c r="Y54" s="83"/>
      <c r="Z54" s="83"/>
      <c r="AA54" s="83"/>
      <c r="AB54" s="83"/>
      <c r="AC54" s="83"/>
      <c r="AD54" s="90"/>
      <c r="AE54" s="90"/>
      <c r="AF54" s="90"/>
      <c r="AG54" s="90"/>
      <c r="AH54" s="90"/>
      <c r="AI54" s="90"/>
      <c r="AJ54" s="90"/>
      <c r="AK54" s="83"/>
      <c r="AL54" s="519"/>
      <c r="AM54" s="520"/>
      <c r="AN54" s="676"/>
      <c r="AO54" s="676"/>
      <c r="AP54" s="520"/>
      <c r="AQ54" s="520"/>
      <c r="AR54" s="676"/>
      <c r="AS54" s="676"/>
      <c r="AT54" s="758"/>
    </row>
    <row r="55" spans="2:46" ht="9" customHeight="1" x14ac:dyDescent="0.15">
      <c r="B55" s="720"/>
      <c r="C55" s="720"/>
      <c r="D55" s="720"/>
      <c r="E55" s="720"/>
      <c r="F55" s="720"/>
      <c r="G55" s="720"/>
      <c r="H55" s="720"/>
      <c r="I55" s="720"/>
      <c r="J55" s="533"/>
      <c r="K55" s="471"/>
      <c r="L55" s="535"/>
      <c r="M55" s="474"/>
      <c r="N55" s="471"/>
      <c r="O55" s="474"/>
      <c r="P55" s="468"/>
      <c r="Q55" s="468"/>
      <c r="R55" s="468"/>
      <c r="S55" s="468"/>
      <c r="T55" s="471"/>
      <c r="U55" s="474"/>
      <c r="V55" s="468"/>
      <c r="W55" s="471"/>
      <c r="X55" s="83"/>
      <c r="Y55" s="83"/>
      <c r="Z55" s="83"/>
      <c r="AA55" s="83"/>
      <c r="AB55" s="83"/>
      <c r="AC55" s="83"/>
      <c r="AD55" s="90"/>
      <c r="AE55" s="90"/>
      <c r="AF55" s="90"/>
      <c r="AG55" s="90"/>
      <c r="AH55" s="90"/>
      <c r="AI55" s="90"/>
      <c r="AJ55" s="90"/>
      <c r="AK55" s="83"/>
      <c r="AL55" s="521"/>
      <c r="AM55" s="522"/>
      <c r="AN55" s="677"/>
      <c r="AO55" s="677"/>
      <c r="AP55" s="522"/>
      <c r="AQ55" s="522"/>
      <c r="AR55" s="677"/>
      <c r="AS55" s="677"/>
      <c r="AT55" s="743"/>
    </row>
    <row r="56" spans="2:46" ht="6" customHeight="1" x14ac:dyDescent="0.15">
      <c r="B56" s="721"/>
      <c r="C56" s="721"/>
      <c r="D56" s="721"/>
      <c r="E56" s="721"/>
      <c r="F56" s="721"/>
      <c r="G56" s="721"/>
      <c r="H56" s="721"/>
      <c r="I56" s="721"/>
      <c r="J56" s="533"/>
      <c r="K56" s="472"/>
      <c r="L56" s="536"/>
      <c r="M56" s="475"/>
      <c r="N56" s="472"/>
      <c r="O56" s="475"/>
      <c r="P56" s="469"/>
      <c r="Q56" s="469"/>
      <c r="R56" s="469"/>
      <c r="S56" s="469"/>
      <c r="T56" s="472"/>
      <c r="U56" s="475"/>
      <c r="V56" s="469"/>
      <c r="W56" s="472"/>
      <c r="X56" s="83"/>
      <c r="Y56" s="83"/>
      <c r="Z56" s="83"/>
      <c r="AA56" s="83"/>
      <c r="AB56" s="83"/>
      <c r="AC56" s="83"/>
      <c r="AD56" s="83"/>
      <c r="AE56" s="83"/>
      <c r="AF56" s="83"/>
      <c r="AG56" s="83"/>
      <c r="AH56" s="83"/>
      <c r="AI56" s="83"/>
      <c r="AJ56" s="83"/>
      <c r="AK56" s="83"/>
    </row>
    <row r="57" spans="2:46" ht="15" customHeight="1" x14ac:dyDescent="0.15">
      <c r="B57" s="703" t="s">
        <v>51</v>
      </c>
      <c r="C57" s="704"/>
      <c r="D57" s="704"/>
      <c r="E57" s="704"/>
      <c r="F57" s="704"/>
      <c r="G57" s="704"/>
      <c r="H57" s="704"/>
      <c r="I57" s="705"/>
      <c r="J57" s="703" t="s">
        <v>6</v>
      </c>
      <c r="K57" s="704"/>
      <c r="L57" s="704"/>
      <c r="M57" s="704"/>
      <c r="N57" s="712"/>
      <c r="O57" s="715" t="s">
        <v>52</v>
      </c>
      <c r="P57" s="704"/>
      <c r="Q57" s="704"/>
      <c r="R57" s="704"/>
      <c r="S57" s="704"/>
      <c r="T57" s="704"/>
      <c r="U57" s="705"/>
      <c r="V57" s="91" t="s">
        <v>53</v>
      </c>
      <c r="W57" s="92"/>
      <c r="X57" s="92"/>
      <c r="Y57" s="718" t="s">
        <v>54</v>
      </c>
      <c r="Z57" s="718"/>
      <c r="AA57" s="718"/>
      <c r="AB57" s="718"/>
      <c r="AC57" s="718"/>
      <c r="AD57" s="718"/>
      <c r="AE57" s="718"/>
      <c r="AF57" s="718"/>
      <c r="AG57" s="718"/>
      <c r="AH57" s="718"/>
      <c r="AI57" s="92"/>
      <c r="AJ57" s="92"/>
      <c r="AK57" s="93"/>
      <c r="AL57" s="779" t="s">
        <v>55</v>
      </c>
      <c r="AM57" s="779"/>
      <c r="AN57" s="771" t="s">
        <v>59</v>
      </c>
      <c r="AO57" s="771"/>
      <c r="AP57" s="771"/>
      <c r="AQ57" s="771"/>
      <c r="AR57" s="771"/>
      <c r="AS57" s="771"/>
      <c r="AT57" s="772"/>
    </row>
    <row r="58" spans="2:46" ht="13.5" customHeight="1" x14ac:dyDescent="0.15">
      <c r="B58" s="706"/>
      <c r="C58" s="707"/>
      <c r="D58" s="707"/>
      <c r="E58" s="707"/>
      <c r="F58" s="707"/>
      <c r="G58" s="707"/>
      <c r="H58" s="707"/>
      <c r="I58" s="708"/>
      <c r="J58" s="706"/>
      <c r="K58" s="707"/>
      <c r="L58" s="707"/>
      <c r="M58" s="707"/>
      <c r="N58" s="713"/>
      <c r="O58" s="716"/>
      <c r="P58" s="707"/>
      <c r="Q58" s="707"/>
      <c r="R58" s="707"/>
      <c r="S58" s="707"/>
      <c r="T58" s="707"/>
      <c r="U58" s="708"/>
      <c r="V58" s="722" t="s">
        <v>7</v>
      </c>
      <c r="W58" s="723"/>
      <c r="X58" s="723"/>
      <c r="Y58" s="724"/>
      <c r="Z58" s="728" t="s">
        <v>16</v>
      </c>
      <c r="AA58" s="729"/>
      <c r="AB58" s="729"/>
      <c r="AC58" s="730"/>
      <c r="AD58" s="734" t="s">
        <v>17</v>
      </c>
      <c r="AE58" s="735"/>
      <c r="AF58" s="735"/>
      <c r="AG58" s="736"/>
      <c r="AH58" s="740" t="s">
        <v>83</v>
      </c>
      <c r="AI58" s="675"/>
      <c r="AJ58" s="675"/>
      <c r="AK58" s="741"/>
      <c r="AL58" s="678" t="s">
        <v>18</v>
      </c>
      <c r="AM58" s="679"/>
      <c r="AN58" s="751" t="s">
        <v>19</v>
      </c>
      <c r="AO58" s="752"/>
      <c r="AP58" s="752"/>
      <c r="AQ58" s="752"/>
      <c r="AR58" s="753"/>
      <c r="AS58" s="753"/>
      <c r="AT58" s="754"/>
    </row>
    <row r="59" spans="2:46" ht="13.5" customHeight="1" x14ac:dyDescent="0.15">
      <c r="B59" s="709"/>
      <c r="C59" s="710"/>
      <c r="D59" s="710"/>
      <c r="E59" s="710"/>
      <c r="F59" s="710"/>
      <c r="G59" s="710"/>
      <c r="H59" s="710"/>
      <c r="I59" s="711"/>
      <c r="J59" s="709"/>
      <c r="K59" s="710"/>
      <c r="L59" s="710"/>
      <c r="M59" s="710"/>
      <c r="N59" s="714"/>
      <c r="O59" s="717"/>
      <c r="P59" s="710"/>
      <c r="Q59" s="710"/>
      <c r="R59" s="710"/>
      <c r="S59" s="710"/>
      <c r="T59" s="710"/>
      <c r="U59" s="711"/>
      <c r="V59" s="725"/>
      <c r="W59" s="726"/>
      <c r="X59" s="726"/>
      <c r="Y59" s="727"/>
      <c r="Z59" s="731"/>
      <c r="AA59" s="732"/>
      <c r="AB59" s="732"/>
      <c r="AC59" s="733"/>
      <c r="AD59" s="737"/>
      <c r="AE59" s="738"/>
      <c r="AF59" s="738"/>
      <c r="AG59" s="739"/>
      <c r="AH59" s="742"/>
      <c r="AI59" s="677"/>
      <c r="AJ59" s="677"/>
      <c r="AK59" s="743"/>
      <c r="AL59" s="680"/>
      <c r="AM59" s="681"/>
      <c r="AN59" s="793"/>
      <c r="AO59" s="793"/>
      <c r="AP59" s="793"/>
      <c r="AQ59" s="793"/>
      <c r="AR59" s="793"/>
      <c r="AS59" s="793"/>
      <c r="AT59" s="794"/>
    </row>
    <row r="60" spans="2:46" ht="18" customHeight="1" x14ac:dyDescent="0.15">
      <c r="B60" s="745">
        <f>'報告書（事業主控）'!B60</f>
        <v>0</v>
      </c>
      <c r="C60" s="746"/>
      <c r="D60" s="746"/>
      <c r="E60" s="746"/>
      <c r="F60" s="746"/>
      <c r="G60" s="746"/>
      <c r="H60" s="746"/>
      <c r="I60" s="747"/>
      <c r="J60" s="745">
        <f>'報告書（事業主控）'!J60</f>
        <v>0</v>
      </c>
      <c r="K60" s="746"/>
      <c r="L60" s="746"/>
      <c r="M60" s="746"/>
      <c r="N60" s="748"/>
      <c r="O60" s="104">
        <f>'報告書（事業主控）'!O60</f>
        <v>0</v>
      </c>
      <c r="P60" s="105" t="s">
        <v>45</v>
      </c>
      <c r="Q60" s="104">
        <f>'報告書（事業主控）'!Q60</f>
        <v>0</v>
      </c>
      <c r="R60" s="105" t="s">
        <v>46</v>
      </c>
      <c r="S60" s="104">
        <f>'報告書（事業主控）'!S60</f>
        <v>0</v>
      </c>
      <c r="T60" s="749" t="s">
        <v>47</v>
      </c>
      <c r="U60" s="749"/>
      <c r="V60" s="701">
        <f>'報告書（事業主控）'!V60</f>
        <v>0</v>
      </c>
      <c r="W60" s="702"/>
      <c r="X60" s="702"/>
      <c r="Y60" s="94" t="s">
        <v>8</v>
      </c>
      <c r="Z60" s="68"/>
      <c r="AA60" s="111"/>
      <c r="AB60" s="111"/>
      <c r="AC60" s="94" t="s">
        <v>8</v>
      </c>
      <c r="AD60" s="68"/>
      <c r="AE60" s="111"/>
      <c r="AF60" s="111"/>
      <c r="AG60" s="107" t="s">
        <v>8</v>
      </c>
      <c r="AH60" s="755">
        <f>'報告書（事業主控）'!AH60</f>
        <v>0</v>
      </c>
      <c r="AI60" s="756"/>
      <c r="AJ60" s="756"/>
      <c r="AK60" s="757"/>
      <c r="AL60" s="68"/>
      <c r="AM60" s="69"/>
      <c r="AN60" s="668">
        <f>'報告書（事業主控）'!AN60</f>
        <v>0</v>
      </c>
      <c r="AO60" s="669"/>
      <c r="AP60" s="669"/>
      <c r="AQ60" s="669"/>
      <c r="AR60" s="669"/>
      <c r="AS60" s="395"/>
      <c r="AT60" s="107" t="s">
        <v>8</v>
      </c>
    </row>
    <row r="61" spans="2:46" ht="18" customHeight="1" x14ac:dyDescent="0.15">
      <c r="B61" s="694"/>
      <c r="C61" s="695"/>
      <c r="D61" s="695"/>
      <c r="E61" s="695"/>
      <c r="F61" s="695"/>
      <c r="G61" s="695"/>
      <c r="H61" s="695"/>
      <c r="I61" s="696"/>
      <c r="J61" s="694"/>
      <c r="K61" s="695"/>
      <c r="L61" s="695"/>
      <c r="M61" s="695"/>
      <c r="N61" s="698"/>
      <c r="O61" s="113">
        <f>'報告書（事業主控）'!O61</f>
        <v>0</v>
      </c>
      <c r="P61" s="114" t="s">
        <v>45</v>
      </c>
      <c r="Q61" s="113">
        <f>'報告書（事業主控）'!Q61</f>
        <v>0</v>
      </c>
      <c r="R61" s="114" t="s">
        <v>46</v>
      </c>
      <c r="S61" s="113">
        <f>'報告書（事業主控）'!S61</f>
        <v>0</v>
      </c>
      <c r="T61" s="700" t="s">
        <v>48</v>
      </c>
      <c r="U61" s="700"/>
      <c r="V61" s="665">
        <f>'報告書（事業主控）'!V61</f>
        <v>0</v>
      </c>
      <c r="W61" s="666"/>
      <c r="X61" s="666"/>
      <c r="Y61" s="666"/>
      <c r="Z61" s="665">
        <f>'報告書（事業主控）'!Z61</f>
        <v>0</v>
      </c>
      <c r="AA61" s="666"/>
      <c r="AB61" s="666"/>
      <c r="AC61" s="666"/>
      <c r="AD61" s="665">
        <f>'報告書（事業主控）'!AD61</f>
        <v>0</v>
      </c>
      <c r="AE61" s="666"/>
      <c r="AF61" s="666"/>
      <c r="AG61" s="667"/>
      <c r="AH61" s="672">
        <f>'報告書（事業主控）'!AH61</f>
        <v>0</v>
      </c>
      <c r="AI61" s="673"/>
      <c r="AJ61" s="673"/>
      <c r="AK61" s="674"/>
      <c r="AL61" s="405">
        <f>'報告書（事業主控）'!AL61</f>
        <v>0</v>
      </c>
      <c r="AM61" s="671"/>
      <c r="AN61" s="665">
        <f>'報告書（事業主控）'!AN61</f>
        <v>0</v>
      </c>
      <c r="AO61" s="666"/>
      <c r="AP61" s="666"/>
      <c r="AQ61" s="666"/>
      <c r="AR61" s="666"/>
      <c r="AS61" s="394"/>
      <c r="AT61" s="73"/>
    </row>
    <row r="62" spans="2:46" ht="18" customHeight="1" x14ac:dyDescent="0.15">
      <c r="B62" s="691">
        <f>'報告書（事業主控）'!B62</f>
        <v>0</v>
      </c>
      <c r="C62" s="692"/>
      <c r="D62" s="692"/>
      <c r="E62" s="692"/>
      <c r="F62" s="692"/>
      <c r="G62" s="692"/>
      <c r="H62" s="692"/>
      <c r="I62" s="693"/>
      <c r="J62" s="691">
        <f>'報告書（事業主控）'!J62</f>
        <v>0</v>
      </c>
      <c r="K62" s="692"/>
      <c r="L62" s="692"/>
      <c r="M62" s="692"/>
      <c r="N62" s="697"/>
      <c r="O62" s="108">
        <f>'報告書（事業主控）'!O62</f>
        <v>0</v>
      </c>
      <c r="P62" s="90" t="s">
        <v>45</v>
      </c>
      <c r="Q62" s="108">
        <f>'報告書（事業主控）'!Q62</f>
        <v>0</v>
      </c>
      <c r="R62" s="90" t="s">
        <v>46</v>
      </c>
      <c r="S62" s="108">
        <f>'報告書（事業主控）'!S62</f>
        <v>0</v>
      </c>
      <c r="T62" s="699" t="s">
        <v>47</v>
      </c>
      <c r="U62" s="699"/>
      <c r="V62" s="701">
        <f>'報告書（事業主控）'!V62</f>
        <v>0</v>
      </c>
      <c r="W62" s="702"/>
      <c r="X62" s="702"/>
      <c r="Y62" s="95"/>
      <c r="Z62" s="68"/>
      <c r="AA62" s="111"/>
      <c r="AB62" s="111"/>
      <c r="AC62" s="95"/>
      <c r="AD62" s="68"/>
      <c r="AE62" s="111"/>
      <c r="AF62" s="111"/>
      <c r="AG62" s="95"/>
      <c r="AH62" s="668">
        <f>'報告書（事業主控）'!AH62</f>
        <v>0</v>
      </c>
      <c r="AI62" s="669"/>
      <c r="AJ62" s="669"/>
      <c r="AK62" s="670"/>
      <c r="AL62" s="68"/>
      <c r="AM62" s="69"/>
      <c r="AN62" s="668">
        <f>'報告書（事業主控）'!AN62</f>
        <v>0</v>
      </c>
      <c r="AO62" s="669"/>
      <c r="AP62" s="669"/>
      <c r="AQ62" s="669"/>
      <c r="AR62" s="669"/>
      <c r="AS62" s="395"/>
      <c r="AT62" s="112"/>
    </row>
    <row r="63" spans="2:46" ht="18" customHeight="1" x14ac:dyDescent="0.15">
      <c r="B63" s="694"/>
      <c r="C63" s="695"/>
      <c r="D63" s="695"/>
      <c r="E63" s="695"/>
      <c r="F63" s="695"/>
      <c r="G63" s="695"/>
      <c r="H63" s="695"/>
      <c r="I63" s="696"/>
      <c r="J63" s="694"/>
      <c r="K63" s="695"/>
      <c r="L63" s="695"/>
      <c r="M63" s="695"/>
      <c r="N63" s="698"/>
      <c r="O63" s="113">
        <f>'報告書（事業主控）'!O63</f>
        <v>0</v>
      </c>
      <c r="P63" s="114" t="s">
        <v>45</v>
      </c>
      <c r="Q63" s="113">
        <f>'報告書（事業主控）'!Q63</f>
        <v>0</v>
      </c>
      <c r="R63" s="114" t="s">
        <v>46</v>
      </c>
      <c r="S63" s="113">
        <f>'報告書（事業主控）'!S63</f>
        <v>0</v>
      </c>
      <c r="T63" s="700" t="s">
        <v>48</v>
      </c>
      <c r="U63" s="700"/>
      <c r="V63" s="672">
        <f>'報告書（事業主控）'!V63</f>
        <v>0</v>
      </c>
      <c r="W63" s="673"/>
      <c r="X63" s="673"/>
      <c r="Y63" s="673"/>
      <c r="Z63" s="672">
        <f>'報告書（事業主控）'!Z63</f>
        <v>0</v>
      </c>
      <c r="AA63" s="673"/>
      <c r="AB63" s="673"/>
      <c r="AC63" s="673"/>
      <c r="AD63" s="672">
        <f>'報告書（事業主控）'!AD63</f>
        <v>0</v>
      </c>
      <c r="AE63" s="673"/>
      <c r="AF63" s="673"/>
      <c r="AG63" s="673"/>
      <c r="AH63" s="672">
        <f>'報告書（事業主控）'!AH63</f>
        <v>0</v>
      </c>
      <c r="AI63" s="673"/>
      <c r="AJ63" s="673"/>
      <c r="AK63" s="674"/>
      <c r="AL63" s="405">
        <f>'報告書（事業主控）'!AL63</f>
        <v>0</v>
      </c>
      <c r="AM63" s="671"/>
      <c r="AN63" s="665">
        <f>'報告書（事業主控）'!AN63</f>
        <v>0</v>
      </c>
      <c r="AO63" s="666"/>
      <c r="AP63" s="666"/>
      <c r="AQ63" s="666"/>
      <c r="AR63" s="666"/>
      <c r="AS63" s="394"/>
      <c r="AT63" s="73"/>
    </row>
    <row r="64" spans="2:46" ht="18" customHeight="1" x14ac:dyDescent="0.15">
      <c r="B64" s="691">
        <f>'報告書（事業主控）'!B64</f>
        <v>0</v>
      </c>
      <c r="C64" s="692"/>
      <c r="D64" s="692"/>
      <c r="E64" s="692"/>
      <c r="F64" s="692"/>
      <c r="G64" s="692"/>
      <c r="H64" s="692"/>
      <c r="I64" s="693"/>
      <c r="J64" s="691">
        <f>'報告書（事業主控）'!J64</f>
        <v>0</v>
      </c>
      <c r="K64" s="692"/>
      <c r="L64" s="692"/>
      <c r="M64" s="692"/>
      <c r="N64" s="697"/>
      <c r="O64" s="108">
        <f>'報告書（事業主控）'!O64</f>
        <v>0</v>
      </c>
      <c r="P64" s="90" t="s">
        <v>45</v>
      </c>
      <c r="Q64" s="108">
        <f>'報告書（事業主控）'!Q64</f>
        <v>0</v>
      </c>
      <c r="R64" s="90" t="s">
        <v>46</v>
      </c>
      <c r="S64" s="108">
        <f>'報告書（事業主控）'!S64</f>
        <v>0</v>
      </c>
      <c r="T64" s="699" t="s">
        <v>47</v>
      </c>
      <c r="U64" s="699"/>
      <c r="V64" s="701">
        <f>'報告書（事業主控）'!V64</f>
        <v>0</v>
      </c>
      <c r="W64" s="702"/>
      <c r="X64" s="702"/>
      <c r="Y64" s="95"/>
      <c r="Z64" s="68"/>
      <c r="AA64" s="111"/>
      <c r="AB64" s="111"/>
      <c r="AC64" s="95"/>
      <c r="AD64" s="68"/>
      <c r="AE64" s="111"/>
      <c r="AF64" s="111"/>
      <c r="AG64" s="95"/>
      <c r="AH64" s="668">
        <f>'報告書（事業主控）'!AH64</f>
        <v>0</v>
      </c>
      <c r="AI64" s="669"/>
      <c r="AJ64" s="669"/>
      <c r="AK64" s="670"/>
      <c r="AL64" s="68"/>
      <c r="AM64" s="69"/>
      <c r="AN64" s="668">
        <f>'報告書（事業主控）'!AN64</f>
        <v>0</v>
      </c>
      <c r="AO64" s="669"/>
      <c r="AP64" s="669"/>
      <c r="AQ64" s="669"/>
      <c r="AR64" s="669"/>
      <c r="AS64" s="395"/>
      <c r="AT64" s="112"/>
    </row>
    <row r="65" spans="2:46" ht="18" customHeight="1" x14ac:dyDescent="0.15">
      <c r="B65" s="694"/>
      <c r="C65" s="695"/>
      <c r="D65" s="695"/>
      <c r="E65" s="695"/>
      <c r="F65" s="695"/>
      <c r="G65" s="695"/>
      <c r="H65" s="695"/>
      <c r="I65" s="696"/>
      <c r="J65" s="694"/>
      <c r="K65" s="695"/>
      <c r="L65" s="695"/>
      <c r="M65" s="695"/>
      <c r="N65" s="698"/>
      <c r="O65" s="113">
        <f>'報告書（事業主控）'!O65</f>
        <v>0</v>
      </c>
      <c r="P65" s="114" t="s">
        <v>45</v>
      </c>
      <c r="Q65" s="113">
        <f>'報告書（事業主控）'!Q65</f>
        <v>0</v>
      </c>
      <c r="R65" s="114" t="s">
        <v>46</v>
      </c>
      <c r="S65" s="113">
        <f>'報告書（事業主控）'!S65</f>
        <v>0</v>
      </c>
      <c r="T65" s="700" t="s">
        <v>48</v>
      </c>
      <c r="U65" s="700"/>
      <c r="V65" s="672">
        <f>'報告書（事業主控）'!V65</f>
        <v>0</v>
      </c>
      <c r="W65" s="673"/>
      <c r="X65" s="673"/>
      <c r="Y65" s="673"/>
      <c r="Z65" s="672">
        <f>'報告書（事業主控）'!Z65</f>
        <v>0</v>
      </c>
      <c r="AA65" s="673"/>
      <c r="AB65" s="673"/>
      <c r="AC65" s="673"/>
      <c r="AD65" s="672">
        <f>'報告書（事業主控）'!AD65</f>
        <v>0</v>
      </c>
      <c r="AE65" s="673"/>
      <c r="AF65" s="673"/>
      <c r="AG65" s="673"/>
      <c r="AH65" s="672">
        <f>'報告書（事業主控）'!AH65</f>
        <v>0</v>
      </c>
      <c r="AI65" s="673"/>
      <c r="AJ65" s="673"/>
      <c r="AK65" s="674"/>
      <c r="AL65" s="405">
        <f>'報告書（事業主控）'!AL65</f>
        <v>0</v>
      </c>
      <c r="AM65" s="671"/>
      <c r="AN65" s="665">
        <f>'報告書（事業主控）'!AN65</f>
        <v>0</v>
      </c>
      <c r="AO65" s="666"/>
      <c r="AP65" s="666"/>
      <c r="AQ65" s="666"/>
      <c r="AR65" s="666"/>
      <c r="AS65" s="394"/>
      <c r="AT65" s="73"/>
    </row>
    <row r="66" spans="2:46" ht="18" customHeight="1" x14ac:dyDescent="0.15">
      <c r="B66" s="691">
        <f>'報告書（事業主控）'!B66</f>
        <v>0</v>
      </c>
      <c r="C66" s="692"/>
      <c r="D66" s="692"/>
      <c r="E66" s="692"/>
      <c r="F66" s="692"/>
      <c r="G66" s="692"/>
      <c r="H66" s="692"/>
      <c r="I66" s="693"/>
      <c r="J66" s="691">
        <f>'報告書（事業主控）'!J66</f>
        <v>0</v>
      </c>
      <c r="K66" s="692"/>
      <c r="L66" s="692"/>
      <c r="M66" s="692"/>
      <c r="N66" s="697"/>
      <c r="O66" s="108">
        <f>'報告書（事業主控）'!O66</f>
        <v>0</v>
      </c>
      <c r="P66" s="90" t="s">
        <v>45</v>
      </c>
      <c r="Q66" s="108">
        <f>'報告書（事業主控）'!Q66</f>
        <v>0</v>
      </c>
      <c r="R66" s="90" t="s">
        <v>46</v>
      </c>
      <c r="S66" s="108">
        <f>'報告書（事業主控）'!S66</f>
        <v>0</v>
      </c>
      <c r="T66" s="699" t="s">
        <v>47</v>
      </c>
      <c r="U66" s="699"/>
      <c r="V66" s="701">
        <f>'報告書（事業主控）'!V66</f>
        <v>0</v>
      </c>
      <c r="W66" s="702"/>
      <c r="X66" s="702"/>
      <c r="Y66" s="95"/>
      <c r="Z66" s="68"/>
      <c r="AA66" s="111"/>
      <c r="AB66" s="111"/>
      <c r="AC66" s="95"/>
      <c r="AD66" s="68"/>
      <c r="AE66" s="111"/>
      <c r="AF66" s="111"/>
      <c r="AG66" s="95"/>
      <c r="AH66" s="668">
        <f>'報告書（事業主控）'!AH66</f>
        <v>0</v>
      </c>
      <c r="AI66" s="669"/>
      <c r="AJ66" s="669"/>
      <c r="AK66" s="670"/>
      <c r="AL66" s="68"/>
      <c r="AM66" s="69"/>
      <c r="AN66" s="668">
        <f>'報告書（事業主控）'!AN66</f>
        <v>0</v>
      </c>
      <c r="AO66" s="669"/>
      <c r="AP66" s="669"/>
      <c r="AQ66" s="669"/>
      <c r="AR66" s="669"/>
      <c r="AS66" s="395"/>
      <c r="AT66" s="112"/>
    </row>
    <row r="67" spans="2:46" ht="18" customHeight="1" x14ac:dyDescent="0.15">
      <c r="B67" s="694"/>
      <c r="C67" s="695"/>
      <c r="D67" s="695"/>
      <c r="E67" s="695"/>
      <c r="F67" s="695"/>
      <c r="G67" s="695"/>
      <c r="H67" s="695"/>
      <c r="I67" s="696"/>
      <c r="J67" s="694"/>
      <c r="K67" s="695"/>
      <c r="L67" s="695"/>
      <c r="M67" s="695"/>
      <c r="N67" s="698"/>
      <c r="O67" s="113">
        <f>'報告書（事業主控）'!O67</f>
        <v>0</v>
      </c>
      <c r="P67" s="114" t="s">
        <v>45</v>
      </c>
      <c r="Q67" s="113">
        <f>'報告書（事業主控）'!Q67</f>
        <v>0</v>
      </c>
      <c r="R67" s="114" t="s">
        <v>46</v>
      </c>
      <c r="S67" s="113">
        <f>'報告書（事業主控）'!S67</f>
        <v>0</v>
      </c>
      <c r="T67" s="700" t="s">
        <v>48</v>
      </c>
      <c r="U67" s="700"/>
      <c r="V67" s="672">
        <f>'報告書（事業主控）'!V67</f>
        <v>0</v>
      </c>
      <c r="W67" s="673"/>
      <c r="X67" s="673"/>
      <c r="Y67" s="673"/>
      <c r="Z67" s="672">
        <f>'報告書（事業主控）'!Z67</f>
        <v>0</v>
      </c>
      <c r="AA67" s="673"/>
      <c r="AB67" s="673"/>
      <c r="AC67" s="673"/>
      <c r="AD67" s="672">
        <f>'報告書（事業主控）'!AD67</f>
        <v>0</v>
      </c>
      <c r="AE67" s="673"/>
      <c r="AF67" s="673"/>
      <c r="AG67" s="673"/>
      <c r="AH67" s="672">
        <f>'報告書（事業主控）'!AH67</f>
        <v>0</v>
      </c>
      <c r="AI67" s="673"/>
      <c r="AJ67" s="673"/>
      <c r="AK67" s="674"/>
      <c r="AL67" s="405">
        <f>'報告書（事業主控）'!AL67</f>
        <v>0</v>
      </c>
      <c r="AM67" s="671"/>
      <c r="AN67" s="665">
        <f>'報告書（事業主控）'!AN67</f>
        <v>0</v>
      </c>
      <c r="AO67" s="666"/>
      <c r="AP67" s="666"/>
      <c r="AQ67" s="666"/>
      <c r="AR67" s="666"/>
      <c r="AS67" s="394"/>
      <c r="AT67" s="73"/>
    </row>
    <row r="68" spans="2:46" ht="18" customHeight="1" x14ac:dyDescent="0.15">
      <c r="B68" s="691">
        <f>'報告書（事業主控）'!B68</f>
        <v>0</v>
      </c>
      <c r="C68" s="692"/>
      <c r="D68" s="692"/>
      <c r="E68" s="692"/>
      <c r="F68" s="692"/>
      <c r="G68" s="692"/>
      <c r="H68" s="692"/>
      <c r="I68" s="693"/>
      <c r="J68" s="691">
        <f>'報告書（事業主控）'!J68</f>
        <v>0</v>
      </c>
      <c r="K68" s="692"/>
      <c r="L68" s="692"/>
      <c r="M68" s="692"/>
      <c r="N68" s="697"/>
      <c r="O68" s="108">
        <f>'報告書（事業主控）'!O68</f>
        <v>0</v>
      </c>
      <c r="P68" s="90" t="s">
        <v>45</v>
      </c>
      <c r="Q68" s="108">
        <f>'報告書（事業主控）'!Q68</f>
        <v>0</v>
      </c>
      <c r="R68" s="90" t="s">
        <v>46</v>
      </c>
      <c r="S68" s="108">
        <f>'報告書（事業主控）'!S68</f>
        <v>0</v>
      </c>
      <c r="T68" s="699" t="s">
        <v>47</v>
      </c>
      <c r="U68" s="699"/>
      <c r="V68" s="701">
        <f>'報告書（事業主控）'!V68</f>
        <v>0</v>
      </c>
      <c r="W68" s="702"/>
      <c r="X68" s="702"/>
      <c r="Y68" s="95"/>
      <c r="Z68" s="68"/>
      <c r="AA68" s="111"/>
      <c r="AB68" s="111"/>
      <c r="AC68" s="95"/>
      <c r="AD68" s="68"/>
      <c r="AE68" s="111"/>
      <c r="AF68" s="111"/>
      <c r="AG68" s="95"/>
      <c r="AH68" s="668">
        <f>'報告書（事業主控）'!AH68</f>
        <v>0</v>
      </c>
      <c r="AI68" s="669"/>
      <c r="AJ68" s="669"/>
      <c r="AK68" s="670"/>
      <c r="AL68" s="68"/>
      <c r="AM68" s="69"/>
      <c r="AN68" s="668">
        <f>'報告書（事業主控）'!AN68</f>
        <v>0</v>
      </c>
      <c r="AO68" s="669"/>
      <c r="AP68" s="669"/>
      <c r="AQ68" s="669"/>
      <c r="AR68" s="669"/>
      <c r="AS68" s="395"/>
      <c r="AT68" s="112"/>
    </row>
    <row r="69" spans="2:46" ht="18" customHeight="1" x14ac:dyDescent="0.15">
      <c r="B69" s="694"/>
      <c r="C69" s="695"/>
      <c r="D69" s="695"/>
      <c r="E69" s="695"/>
      <c r="F69" s="695"/>
      <c r="G69" s="695"/>
      <c r="H69" s="695"/>
      <c r="I69" s="696"/>
      <c r="J69" s="694"/>
      <c r="K69" s="695"/>
      <c r="L69" s="695"/>
      <c r="M69" s="695"/>
      <c r="N69" s="698"/>
      <c r="O69" s="113">
        <f>'報告書（事業主控）'!O69</f>
        <v>0</v>
      </c>
      <c r="P69" s="114" t="s">
        <v>45</v>
      </c>
      <c r="Q69" s="113">
        <f>'報告書（事業主控）'!Q69</f>
        <v>0</v>
      </c>
      <c r="R69" s="114" t="s">
        <v>46</v>
      </c>
      <c r="S69" s="113">
        <f>'報告書（事業主控）'!S69</f>
        <v>0</v>
      </c>
      <c r="T69" s="700" t="s">
        <v>48</v>
      </c>
      <c r="U69" s="700"/>
      <c r="V69" s="672">
        <f>'報告書（事業主控）'!V69</f>
        <v>0</v>
      </c>
      <c r="W69" s="673"/>
      <c r="X69" s="673"/>
      <c r="Y69" s="673"/>
      <c r="Z69" s="672">
        <f>'報告書（事業主控）'!Z69</f>
        <v>0</v>
      </c>
      <c r="AA69" s="673"/>
      <c r="AB69" s="673"/>
      <c r="AC69" s="673"/>
      <c r="AD69" s="672">
        <f>'報告書（事業主控）'!AD69</f>
        <v>0</v>
      </c>
      <c r="AE69" s="673"/>
      <c r="AF69" s="673"/>
      <c r="AG69" s="673"/>
      <c r="AH69" s="672">
        <f>'報告書（事業主控）'!AH69</f>
        <v>0</v>
      </c>
      <c r="AI69" s="673"/>
      <c r="AJ69" s="673"/>
      <c r="AK69" s="674"/>
      <c r="AL69" s="405">
        <f>'報告書（事業主控）'!AL69</f>
        <v>0</v>
      </c>
      <c r="AM69" s="671"/>
      <c r="AN69" s="665">
        <f>'報告書（事業主控）'!AN69</f>
        <v>0</v>
      </c>
      <c r="AO69" s="666"/>
      <c r="AP69" s="666"/>
      <c r="AQ69" s="666"/>
      <c r="AR69" s="666"/>
      <c r="AS69" s="394"/>
      <c r="AT69" s="73"/>
    </row>
    <row r="70" spans="2:46" ht="18" customHeight="1" x14ac:dyDescent="0.15">
      <c r="B70" s="691">
        <f>'報告書（事業主控）'!B70</f>
        <v>0</v>
      </c>
      <c r="C70" s="692"/>
      <c r="D70" s="692"/>
      <c r="E70" s="692"/>
      <c r="F70" s="692"/>
      <c r="G70" s="692"/>
      <c r="H70" s="692"/>
      <c r="I70" s="693"/>
      <c r="J70" s="691">
        <f>'報告書（事業主控）'!J70</f>
        <v>0</v>
      </c>
      <c r="K70" s="692"/>
      <c r="L70" s="692"/>
      <c r="M70" s="692"/>
      <c r="N70" s="697"/>
      <c r="O70" s="108">
        <f>'報告書（事業主控）'!O70</f>
        <v>0</v>
      </c>
      <c r="P70" s="90" t="s">
        <v>45</v>
      </c>
      <c r="Q70" s="108">
        <f>'報告書（事業主控）'!Q70</f>
        <v>0</v>
      </c>
      <c r="R70" s="90" t="s">
        <v>46</v>
      </c>
      <c r="S70" s="108">
        <f>'報告書（事業主控）'!S70</f>
        <v>0</v>
      </c>
      <c r="T70" s="699" t="s">
        <v>47</v>
      </c>
      <c r="U70" s="699"/>
      <c r="V70" s="701">
        <f>'報告書（事業主控）'!V70</f>
        <v>0</v>
      </c>
      <c r="W70" s="702"/>
      <c r="X70" s="702"/>
      <c r="Y70" s="95"/>
      <c r="Z70" s="68"/>
      <c r="AA70" s="111"/>
      <c r="AB70" s="111"/>
      <c r="AC70" s="95"/>
      <c r="AD70" s="68"/>
      <c r="AE70" s="111"/>
      <c r="AF70" s="111"/>
      <c r="AG70" s="95"/>
      <c r="AH70" s="668">
        <f>'報告書（事業主控）'!AH70</f>
        <v>0</v>
      </c>
      <c r="AI70" s="669"/>
      <c r="AJ70" s="669"/>
      <c r="AK70" s="670"/>
      <c r="AL70" s="68"/>
      <c r="AM70" s="69"/>
      <c r="AN70" s="668">
        <f>'報告書（事業主控）'!AN70</f>
        <v>0</v>
      </c>
      <c r="AO70" s="669"/>
      <c r="AP70" s="669"/>
      <c r="AQ70" s="669"/>
      <c r="AR70" s="669"/>
      <c r="AS70" s="395"/>
      <c r="AT70" s="112"/>
    </row>
    <row r="71" spans="2:46" ht="18" customHeight="1" x14ac:dyDescent="0.15">
      <c r="B71" s="694"/>
      <c r="C71" s="695"/>
      <c r="D71" s="695"/>
      <c r="E71" s="695"/>
      <c r="F71" s="695"/>
      <c r="G71" s="695"/>
      <c r="H71" s="695"/>
      <c r="I71" s="696"/>
      <c r="J71" s="694"/>
      <c r="K71" s="695"/>
      <c r="L71" s="695"/>
      <c r="M71" s="695"/>
      <c r="N71" s="698"/>
      <c r="O71" s="113">
        <f>'報告書（事業主控）'!O71</f>
        <v>0</v>
      </c>
      <c r="P71" s="114" t="s">
        <v>45</v>
      </c>
      <c r="Q71" s="113">
        <f>'報告書（事業主控）'!Q71</f>
        <v>0</v>
      </c>
      <c r="R71" s="114" t="s">
        <v>46</v>
      </c>
      <c r="S71" s="113">
        <f>'報告書（事業主控）'!S71</f>
        <v>0</v>
      </c>
      <c r="T71" s="700" t="s">
        <v>48</v>
      </c>
      <c r="U71" s="700"/>
      <c r="V71" s="672">
        <f>'報告書（事業主控）'!V71</f>
        <v>0</v>
      </c>
      <c r="W71" s="673"/>
      <c r="X71" s="673"/>
      <c r="Y71" s="673"/>
      <c r="Z71" s="672">
        <f>'報告書（事業主控）'!Z71</f>
        <v>0</v>
      </c>
      <c r="AA71" s="673"/>
      <c r="AB71" s="673"/>
      <c r="AC71" s="673"/>
      <c r="AD71" s="672">
        <f>'報告書（事業主控）'!AD71</f>
        <v>0</v>
      </c>
      <c r="AE71" s="673"/>
      <c r="AF71" s="673"/>
      <c r="AG71" s="673"/>
      <c r="AH71" s="672">
        <f>'報告書（事業主控）'!AH71</f>
        <v>0</v>
      </c>
      <c r="AI71" s="673"/>
      <c r="AJ71" s="673"/>
      <c r="AK71" s="674"/>
      <c r="AL71" s="405">
        <f>'報告書（事業主控）'!AL71</f>
        <v>0</v>
      </c>
      <c r="AM71" s="671"/>
      <c r="AN71" s="665">
        <f>'報告書（事業主控）'!AN71</f>
        <v>0</v>
      </c>
      <c r="AO71" s="666"/>
      <c r="AP71" s="666"/>
      <c r="AQ71" s="666"/>
      <c r="AR71" s="666"/>
      <c r="AS71" s="394"/>
      <c r="AT71" s="73"/>
    </row>
    <row r="72" spans="2:46" ht="18" customHeight="1" x14ac:dyDescent="0.15">
      <c r="B72" s="691">
        <f>'報告書（事業主控）'!B72</f>
        <v>0</v>
      </c>
      <c r="C72" s="692"/>
      <c r="D72" s="692"/>
      <c r="E72" s="692"/>
      <c r="F72" s="692"/>
      <c r="G72" s="692"/>
      <c r="H72" s="692"/>
      <c r="I72" s="693"/>
      <c r="J72" s="691">
        <f>'報告書（事業主控）'!J72</f>
        <v>0</v>
      </c>
      <c r="K72" s="692"/>
      <c r="L72" s="692"/>
      <c r="M72" s="692"/>
      <c r="N72" s="697"/>
      <c r="O72" s="108">
        <f>'報告書（事業主控）'!O72</f>
        <v>0</v>
      </c>
      <c r="P72" s="90" t="s">
        <v>45</v>
      </c>
      <c r="Q72" s="108">
        <f>'報告書（事業主控）'!Q72</f>
        <v>0</v>
      </c>
      <c r="R72" s="90" t="s">
        <v>46</v>
      </c>
      <c r="S72" s="108">
        <f>'報告書（事業主控）'!S72</f>
        <v>0</v>
      </c>
      <c r="T72" s="699" t="s">
        <v>47</v>
      </c>
      <c r="U72" s="699"/>
      <c r="V72" s="701">
        <f>'報告書（事業主控）'!V72</f>
        <v>0</v>
      </c>
      <c r="W72" s="702"/>
      <c r="X72" s="702"/>
      <c r="Y72" s="95"/>
      <c r="Z72" s="68"/>
      <c r="AA72" s="111"/>
      <c r="AB72" s="111"/>
      <c r="AC72" s="95"/>
      <c r="AD72" s="68"/>
      <c r="AE72" s="111"/>
      <c r="AF72" s="111"/>
      <c r="AG72" s="95"/>
      <c r="AH72" s="668">
        <f>'報告書（事業主控）'!AH72</f>
        <v>0</v>
      </c>
      <c r="AI72" s="669"/>
      <c r="AJ72" s="669"/>
      <c r="AK72" s="670"/>
      <c r="AL72" s="68"/>
      <c r="AM72" s="69"/>
      <c r="AN72" s="668">
        <f>'報告書（事業主控）'!AN72</f>
        <v>0</v>
      </c>
      <c r="AO72" s="669"/>
      <c r="AP72" s="669"/>
      <c r="AQ72" s="669"/>
      <c r="AR72" s="669"/>
      <c r="AS72" s="395"/>
      <c r="AT72" s="112"/>
    </row>
    <row r="73" spans="2:46" ht="18" customHeight="1" x14ac:dyDescent="0.15">
      <c r="B73" s="694"/>
      <c r="C73" s="695"/>
      <c r="D73" s="695"/>
      <c r="E73" s="695"/>
      <c r="F73" s="695"/>
      <c r="G73" s="695"/>
      <c r="H73" s="695"/>
      <c r="I73" s="696"/>
      <c r="J73" s="694"/>
      <c r="K73" s="695"/>
      <c r="L73" s="695"/>
      <c r="M73" s="695"/>
      <c r="N73" s="698"/>
      <c r="O73" s="113">
        <f>'報告書（事業主控）'!O73</f>
        <v>0</v>
      </c>
      <c r="P73" s="114" t="s">
        <v>45</v>
      </c>
      <c r="Q73" s="113">
        <f>'報告書（事業主控）'!Q73</f>
        <v>0</v>
      </c>
      <c r="R73" s="114" t="s">
        <v>46</v>
      </c>
      <c r="S73" s="113">
        <f>'報告書（事業主控）'!S73</f>
        <v>0</v>
      </c>
      <c r="T73" s="700" t="s">
        <v>48</v>
      </c>
      <c r="U73" s="700"/>
      <c r="V73" s="672">
        <f>'報告書（事業主控）'!V73</f>
        <v>0</v>
      </c>
      <c r="W73" s="673"/>
      <c r="X73" s="673"/>
      <c r="Y73" s="673"/>
      <c r="Z73" s="672">
        <f>'報告書（事業主控）'!Z73</f>
        <v>0</v>
      </c>
      <c r="AA73" s="673"/>
      <c r="AB73" s="673"/>
      <c r="AC73" s="673"/>
      <c r="AD73" s="672">
        <f>'報告書（事業主控）'!AD73</f>
        <v>0</v>
      </c>
      <c r="AE73" s="673"/>
      <c r="AF73" s="673"/>
      <c r="AG73" s="673"/>
      <c r="AH73" s="672">
        <f>'報告書（事業主控）'!AH73</f>
        <v>0</v>
      </c>
      <c r="AI73" s="673"/>
      <c r="AJ73" s="673"/>
      <c r="AK73" s="674"/>
      <c r="AL73" s="405">
        <f>'報告書（事業主控）'!AL73</f>
        <v>0</v>
      </c>
      <c r="AM73" s="671"/>
      <c r="AN73" s="665">
        <f>'報告書（事業主控）'!AN73</f>
        <v>0</v>
      </c>
      <c r="AO73" s="666"/>
      <c r="AP73" s="666"/>
      <c r="AQ73" s="666"/>
      <c r="AR73" s="666"/>
      <c r="AS73" s="394"/>
      <c r="AT73" s="73"/>
    </row>
    <row r="74" spans="2:46" ht="18" customHeight="1" x14ac:dyDescent="0.15">
      <c r="B74" s="691">
        <f>'報告書（事業主控）'!B74</f>
        <v>0</v>
      </c>
      <c r="C74" s="692"/>
      <c r="D74" s="692"/>
      <c r="E74" s="692"/>
      <c r="F74" s="692"/>
      <c r="G74" s="692"/>
      <c r="H74" s="692"/>
      <c r="I74" s="693"/>
      <c r="J74" s="691">
        <f>'報告書（事業主控）'!J74</f>
        <v>0</v>
      </c>
      <c r="K74" s="692"/>
      <c r="L74" s="692"/>
      <c r="M74" s="692"/>
      <c r="N74" s="697"/>
      <c r="O74" s="108">
        <f>'報告書（事業主控）'!O74</f>
        <v>0</v>
      </c>
      <c r="P74" s="90" t="s">
        <v>45</v>
      </c>
      <c r="Q74" s="108">
        <f>'報告書（事業主控）'!Q74</f>
        <v>0</v>
      </c>
      <c r="R74" s="90" t="s">
        <v>46</v>
      </c>
      <c r="S74" s="108">
        <f>'報告書（事業主控）'!S74</f>
        <v>0</v>
      </c>
      <c r="T74" s="699" t="s">
        <v>47</v>
      </c>
      <c r="U74" s="699"/>
      <c r="V74" s="701">
        <f>'報告書（事業主控）'!V74</f>
        <v>0</v>
      </c>
      <c r="W74" s="702"/>
      <c r="X74" s="702"/>
      <c r="Y74" s="95"/>
      <c r="Z74" s="68"/>
      <c r="AA74" s="111"/>
      <c r="AB74" s="111"/>
      <c r="AC74" s="95"/>
      <c r="AD74" s="68"/>
      <c r="AE74" s="111"/>
      <c r="AF74" s="111"/>
      <c r="AG74" s="95"/>
      <c r="AH74" s="668">
        <f>'報告書（事業主控）'!AH74</f>
        <v>0</v>
      </c>
      <c r="AI74" s="669"/>
      <c r="AJ74" s="669"/>
      <c r="AK74" s="670"/>
      <c r="AL74" s="68"/>
      <c r="AM74" s="69"/>
      <c r="AN74" s="668">
        <f>'報告書（事業主控）'!AN74</f>
        <v>0</v>
      </c>
      <c r="AO74" s="669"/>
      <c r="AP74" s="669"/>
      <c r="AQ74" s="669"/>
      <c r="AR74" s="669"/>
      <c r="AS74" s="395"/>
      <c r="AT74" s="112"/>
    </row>
    <row r="75" spans="2:46" ht="18" customHeight="1" x14ac:dyDescent="0.15">
      <c r="B75" s="694"/>
      <c r="C75" s="695"/>
      <c r="D75" s="695"/>
      <c r="E75" s="695"/>
      <c r="F75" s="695"/>
      <c r="G75" s="695"/>
      <c r="H75" s="695"/>
      <c r="I75" s="696"/>
      <c r="J75" s="694"/>
      <c r="K75" s="695"/>
      <c r="L75" s="695"/>
      <c r="M75" s="695"/>
      <c r="N75" s="698"/>
      <c r="O75" s="113">
        <f>'報告書（事業主控）'!O75</f>
        <v>0</v>
      </c>
      <c r="P75" s="114" t="s">
        <v>45</v>
      </c>
      <c r="Q75" s="113">
        <f>'報告書（事業主控）'!Q75</f>
        <v>0</v>
      </c>
      <c r="R75" s="114" t="s">
        <v>46</v>
      </c>
      <c r="S75" s="113">
        <f>'報告書（事業主控）'!S75</f>
        <v>0</v>
      </c>
      <c r="T75" s="700" t="s">
        <v>48</v>
      </c>
      <c r="U75" s="700"/>
      <c r="V75" s="672">
        <f>'報告書（事業主控）'!V75</f>
        <v>0</v>
      </c>
      <c r="W75" s="673"/>
      <c r="X75" s="673"/>
      <c r="Y75" s="673"/>
      <c r="Z75" s="672">
        <f>'報告書（事業主控）'!Z75</f>
        <v>0</v>
      </c>
      <c r="AA75" s="673"/>
      <c r="AB75" s="673"/>
      <c r="AC75" s="673"/>
      <c r="AD75" s="672">
        <f>'報告書（事業主控）'!AD75</f>
        <v>0</v>
      </c>
      <c r="AE75" s="673"/>
      <c r="AF75" s="673"/>
      <c r="AG75" s="673"/>
      <c r="AH75" s="672">
        <f>'報告書（事業主控）'!AH75</f>
        <v>0</v>
      </c>
      <c r="AI75" s="673"/>
      <c r="AJ75" s="673"/>
      <c r="AK75" s="674"/>
      <c r="AL75" s="405">
        <f>'報告書（事業主控）'!AL75</f>
        <v>0</v>
      </c>
      <c r="AM75" s="671"/>
      <c r="AN75" s="665">
        <f>'報告書（事業主控）'!AN75</f>
        <v>0</v>
      </c>
      <c r="AO75" s="666"/>
      <c r="AP75" s="666"/>
      <c r="AQ75" s="666"/>
      <c r="AR75" s="666"/>
      <c r="AS75" s="394"/>
      <c r="AT75" s="73"/>
    </row>
    <row r="76" spans="2:46" ht="18" customHeight="1" x14ac:dyDescent="0.15">
      <c r="B76" s="691">
        <f>'報告書（事業主控）'!B76</f>
        <v>0</v>
      </c>
      <c r="C76" s="692"/>
      <c r="D76" s="692"/>
      <c r="E76" s="692"/>
      <c r="F76" s="692"/>
      <c r="G76" s="692"/>
      <c r="H76" s="692"/>
      <c r="I76" s="693"/>
      <c r="J76" s="691">
        <f>'報告書（事業主控）'!J76</f>
        <v>0</v>
      </c>
      <c r="K76" s="692"/>
      <c r="L76" s="692"/>
      <c r="M76" s="692"/>
      <c r="N76" s="697"/>
      <c r="O76" s="108">
        <f>'報告書（事業主控）'!O76</f>
        <v>0</v>
      </c>
      <c r="P76" s="90" t="s">
        <v>45</v>
      </c>
      <c r="Q76" s="108">
        <f>'報告書（事業主控）'!Q76</f>
        <v>0</v>
      </c>
      <c r="R76" s="90" t="s">
        <v>46</v>
      </c>
      <c r="S76" s="108">
        <f>'報告書（事業主控）'!S76</f>
        <v>0</v>
      </c>
      <c r="T76" s="699" t="s">
        <v>47</v>
      </c>
      <c r="U76" s="699"/>
      <c r="V76" s="701">
        <f>'報告書（事業主控）'!V76</f>
        <v>0</v>
      </c>
      <c r="W76" s="702"/>
      <c r="X76" s="702"/>
      <c r="Y76" s="95"/>
      <c r="Z76" s="68"/>
      <c r="AA76" s="111"/>
      <c r="AB76" s="111"/>
      <c r="AC76" s="95"/>
      <c r="AD76" s="68"/>
      <c r="AE76" s="111"/>
      <c r="AF76" s="111"/>
      <c r="AG76" s="95"/>
      <c r="AH76" s="668">
        <f>'報告書（事業主控）'!AH76</f>
        <v>0</v>
      </c>
      <c r="AI76" s="669"/>
      <c r="AJ76" s="669"/>
      <c r="AK76" s="670"/>
      <c r="AL76" s="68"/>
      <c r="AM76" s="69"/>
      <c r="AN76" s="668">
        <f>'報告書（事業主控）'!AN76</f>
        <v>0</v>
      </c>
      <c r="AO76" s="669"/>
      <c r="AP76" s="669"/>
      <c r="AQ76" s="669"/>
      <c r="AR76" s="669"/>
      <c r="AS76" s="395"/>
      <c r="AT76" s="112"/>
    </row>
    <row r="77" spans="2:46" ht="18" customHeight="1" x14ac:dyDescent="0.15">
      <c r="B77" s="694"/>
      <c r="C77" s="695"/>
      <c r="D77" s="695"/>
      <c r="E77" s="695"/>
      <c r="F77" s="695"/>
      <c r="G77" s="695"/>
      <c r="H77" s="695"/>
      <c r="I77" s="696"/>
      <c r="J77" s="694"/>
      <c r="K77" s="695"/>
      <c r="L77" s="695"/>
      <c r="M77" s="695"/>
      <c r="N77" s="698"/>
      <c r="O77" s="113">
        <f>'報告書（事業主控）'!O77</f>
        <v>0</v>
      </c>
      <c r="P77" s="114" t="s">
        <v>45</v>
      </c>
      <c r="Q77" s="113">
        <f>'報告書（事業主控）'!Q77</f>
        <v>0</v>
      </c>
      <c r="R77" s="114" t="s">
        <v>46</v>
      </c>
      <c r="S77" s="113">
        <f>'報告書（事業主控）'!S77</f>
        <v>0</v>
      </c>
      <c r="T77" s="700" t="s">
        <v>48</v>
      </c>
      <c r="U77" s="700"/>
      <c r="V77" s="672">
        <f>'報告書（事業主控）'!V77</f>
        <v>0</v>
      </c>
      <c r="W77" s="673"/>
      <c r="X77" s="673"/>
      <c r="Y77" s="673"/>
      <c r="Z77" s="672">
        <f>'報告書（事業主控）'!Z77</f>
        <v>0</v>
      </c>
      <c r="AA77" s="673"/>
      <c r="AB77" s="673"/>
      <c r="AC77" s="673"/>
      <c r="AD77" s="672">
        <f>'報告書（事業主控）'!AD77</f>
        <v>0</v>
      </c>
      <c r="AE77" s="673"/>
      <c r="AF77" s="673"/>
      <c r="AG77" s="673"/>
      <c r="AH77" s="672">
        <f>'報告書（事業主控）'!AH77</f>
        <v>0</v>
      </c>
      <c r="AI77" s="673"/>
      <c r="AJ77" s="673"/>
      <c r="AK77" s="674"/>
      <c r="AL77" s="405">
        <f>'報告書（事業主控）'!AL77</f>
        <v>0</v>
      </c>
      <c r="AM77" s="671"/>
      <c r="AN77" s="665">
        <f>'報告書（事業主控）'!AN77</f>
        <v>0</v>
      </c>
      <c r="AO77" s="666"/>
      <c r="AP77" s="666"/>
      <c r="AQ77" s="666"/>
      <c r="AR77" s="666"/>
      <c r="AS77" s="394"/>
      <c r="AT77" s="73"/>
    </row>
    <row r="78" spans="2:46" ht="18" customHeight="1" x14ac:dyDescent="0.15">
      <c r="B78" s="424" t="s">
        <v>82</v>
      </c>
      <c r="C78" s="425"/>
      <c r="D78" s="425"/>
      <c r="E78" s="426"/>
      <c r="F78" s="682">
        <f>'報告書（事業主控）'!F78</f>
        <v>0</v>
      </c>
      <c r="G78" s="683"/>
      <c r="H78" s="683"/>
      <c r="I78" s="683"/>
      <c r="J78" s="683"/>
      <c r="K78" s="683"/>
      <c r="L78" s="683"/>
      <c r="M78" s="683"/>
      <c r="N78" s="684"/>
      <c r="O78" s="780" t="s">
        <v>60</v>
      </c>
      <c r="P78" s="781"/>
      <c r="Q78" s="781"/>
      <c r="R78" s="781"/>
      <c r="S78" s="781"/>
      <c r="T78" s="781"/>
      <c r="U78" s="782"/>
      <c r="V78" s="668">
        <f>'報告書（事業主控）'!V78</f>
        <v>0</v>
      </c>
      <c r="W78" s="669"/>
      <c r="X78" s="669"/>
      <c r="Y78" s="670"/>
      <c r="Z78" s="68"/>
      <c r="AA78" s="111"/>
      <c r="AB78" s="111"/>
      <c r="AC78" s="95"/>
      <c r="AD78" s="68"/>
      <c r="AE78" s="111"/>
      <c r="AF78" s="111"/>
      <c r="AG78" s="95"/>
      <c r="AH78" s="668">
        <f>'報告書（事業主控）'!AH78</f>
        <v>0</v>
      </c>
      <c r="AI78" s="669"/>
      <c r="AJ78" s="669"/>
      <c r="AK78" s="670"/>
      <c r="AL78" s="68"/>
      <c r="AM78" s="69"/>
      <c r="AN78" s="668">
        <f>'報告書（事業主控）'!AN78</f>
        <v>0</v>
      </c>
      <c r="AO78" s="669"/>
      <c r="AP78" s="669"/>
      <c r="AQ78" s="669"/>
      <c r="AR78" s="669"/>
      <c r="AS78" s="395"/>
      <c r="AT78" s="112"/>
    </row>
    <row r="79" spans="2:46" ht="18" customHeight="1" x14ac:dyDescent="0.15">
      <c r="B79" s="427"/>
      <c r="C79" s="428"/>
      <c r="D79" s="428"/>
      <c r="E79" s="429"/>
      <c r="F79" s="685"/>
      <c r="G79" s="686"/>
      <c r="H79" s="686"/>
      <c r="I79" s="686"/>
      <c r="J79" s="686"/>
      <c r="K79" s="686"/>
      <c r="L79" s="686"/>
      <c r="M79" s="686"/>
      <c r="N79" s="687"/>
      <c r="O79" s="783"/>
      <c r="P79" s="784"/>
      <c r="Q79" s="784"/>
      <c r="R79" s="784"/>
      <c r="S79" s="784"/>
      <c r="T79" s="784"/>
      <c r="U79" s="785"/>
      <c r="V79" s="399">
        <f>'報告書（事業主控）'!V79</f>
        <v>0</v>
      </c>
      <c r="W79" s="633"/>
      <c r="X79" s="633"/>
      <c r="Y79" s="636"/>
      <c r="Z79" s="399">
        <f>'報告書（事業主控）'!Z79</f>
        <v>0</v>
      </c>
      <c r="AA79" s="634"/>
      <c r="AB79" s="634"/>
      <c r="AC79" s="635"/>
      <c r="AD79" s="399">
        <f>'報告書（事業主控）'!AD79</f>
        <v>0</v>
      </c>
      <c r="AE79" s="634"/>
      <c r="AF79" s="634"/>
      <c r="AG79" s="635"/>
      <c r="AH79" s="399">
        <f>'報告書（事業主控）'!AH79</f>
        <v>0</v>
      </c>
      <c r="AI79" s="400"/>
      <c r="AJ79" s="400"/>
      <c r="AK79" s="400"/>
      <c r="AL79" s="279"/>
      <c r="AM79" s="280"/>
      <c r="AN79" s="399">
        <f>'報告書（事業主控）'!AN79</f>
        <v>0</v>
      </c>
      <c r="AO79" s="633"/>
      <c r="AP79" s="633"/>
      <c r="AQ79" s="633"/>
      <c r="AR79" s="633"/>
      <c r="AS79" s="393"/>
      <c r="AT79" s="269"/>
    </row>
    <row r="80" spans="2:46" ht="18" customHeight="1" x14ac:dyDescent="0.15">
      <c r="B80" s="430"/>
      <c r="C80" s="431"/>
      <c r="D80" s="431"/>
      <c r="E80" s="432"/>
      <c r="F80" s="688"/>
      <c r="G80" s="689"/>
      <c r="H80" s="689"/>
      <c r="I80" s="689"/>
      <c r="J80" s="689"/>
      <c r="K80" s="689"/>
      <c r="L80" s="689"/>
      <c r="M80" s="689"/>
      <c r="N80" s="690"/>
      <c r="O80" s="786"/>
      <c r="P80" s="787"/>
      <c r="Q80" s="787"/>
      <c r="R80" s="787"/>
      <c r="S80" s="787"/>
      <c r="T80" s="787"/>
      <c r="U80" s="788"/>
      <c r="V80" s="665">
        <f>'報告書（事業主控）'!V80</f>
        <v>0</v>
      </c>
      <c r="W80" s="666"/>
      <c r="X80" s="666"/>
      <c r="Y80" s="667"/>
      <c r="Z80" s="665">
        <f>'報告書（事業主控）'!Z80</f>
        <v>0</v>
      </c>
      <c r="AA80" s="666"/>
      <c r="AB80" s="666"/>
      <c r="AC80" s="667"/>
      <c r="AD80" s="665">
        <f>'報告書（事業主控）'!AD80</f>
        <v>0</v>
      </c>
      <c r="AE80" s="666"/>
      <c r="AF80" s="666"/>
      <c r="AG80" s="667"/>
      <c r="AH80" s="665">
        <f>'報告書（事業主控）'!AH80</f>
        <v>0</v>
      </c>
      <c r="AI80" s="666"/>
      <c r="AJ80" s="666"/>
      <c r="AK80" s="667"/>
      <c r="AL80" s="72"/>
      <c r="AM80" s="73"/>
      <c r="AN80" s="665">
        <f>'報告書（事業主控）'!AN80</f>
        <v>0</v>
      </c>
      <c r="AO80" s="666"/>
      <c r="AP80" s="666"/>
      <c r="AQ80" s="666"/>
      <c r="AR80" s="666"/>
      <c r="AS80" s="394"/>
      <c r="AT80" s="73"/>
    </row>
    <row r="81" spans="2:46" ht="18" customHeight="1" x14ac:dyDescent="0.15">
      <c r="AN81" s="664">
        <f>'報告書（事業主控）'!AN81</f>
        <v>0</v>
      </c>
      <c r="AO81" s="664"/>
      <c r="AP81" s="664"/>
      <c r="AQ81" s="664"/>
      <c r="AR81" s="664"/>
      <c r="AS81" s="130"/>
      <c r="AT81" s="83"/>
    </row>
    <row r="82" spans="2:46" ht="31.5" customHeight="1" x14ac:dyDescent="0.15">
      <c r="AN82" s="130"/>
      <c r="AO82" s="130"/>
      <c r="AP82" s="130"/>
      <c r="AQ82" s="130"/>
      <c r="AR82" s="130"/>
      <c r="AS82" s="130"/>
      <c r="AT82" s="83"/>
    </row>
    <row r="83" spans="2:46" ht="7.5" customHeight="1" x14ac:dyDescent="0.15">
      <c r="X83" s="82"/>
      <c r="Y83" s="82"/>
      <c r="Z83" s="83"/>
      <c r="AA83" s="83"/>
      <c r="AB83" s="83"/>
      <c r="AC83" s="83"/>
      <c r="AD83" s="83"/>
      <c r="AE83" s="83"/>
      <c r="AF83" s="83"/>
      <c r="AG83" s="83"/>
      <c r="AH83" s="83"/>
      <c r="AI83" s="83"/>
      <c r="AJ83" s="83"/>
      <c r="AK83" s="83"/>
      <c r="AL83" s="83"/>
      <c r="AM83" s="83"/>
      <c r="AN83" s="83"/>
      <c r="AO83" s="83"/>
      <c r="AP83" s="83"/>
      <c r="AQ83" s="83"/>
      <c r="AR83" s="83"/>
      <c r="AS83" s="83"/>
      <c r="AT83" s="83"/>
    </row>
    <row r="84" spans="2:46" ht="10.5" customHeight="1" x14ac:dyDescent="0.15">
      <c r="X84" s="82"/>
      <c r="Y84" s="82"/>
      <c r="Z84" s="83"/>
      <c r="AA84" s="83"/>
      <c r="AB84" s="83"/>
      <c r="AC84" s="83"/>
      <c r="AD84" s="83"/>
      <c r="AE84" s="83"/>
      <c r="AF84" s="83"/>
      <c r="AG84" s="83"/>
      <c r="AH84" s="83"/>
      <c r="AI84" s="83"/>
      <c r="AJ84" s="83"/>
      <c r="AK84" s="83"/>
      <c r="AL84" s="83"/>
      <c r="AM84" s="83"/>
      <c r="AN84" s="83"/>
      <c r="AO84" s="83"/>
      <c r="AP84" s="83"/>
      <c r="AQ84" s="83"/>
      <c r="AR84" s="83"/>
      <c r="AS84" s="83"/>
      <c r="AT84" s="83"/>
    </row>
    <row r="85" spans="2:46" ht="5.25" customHeight="1" x14ac:dyDescent="0.15">
      <c r="X85" s="82"/>
      <c r="Y85" s="82"/>
      <c r="Z85" s="83"/>
      <c r="AA85" s="83"/>
      <c r="AB85" s="83"/>
      <c r="AC85" s="83"/>
      <c r="AD85" s="83"/>
      <c r="AE85" s="83"/>
      <c r="AF85" s="83"/>
      <c r="AG85" s="83"/>
      <c r="AH85" s="83"/>
      <c r="AI85" s="83"/>
      <c r="AJ85" s="83"/>
      <c r="AK85" s="83"/>
      <c r="AL85" s="83"/>
      <c r="AM85" s="83"/>
      <c r="AN85" s="83"/>
      <c r="AO85" s="83"/>
      <c r="AP85" s="83"/>
      <c r="AQ85" s="83"/>
      <c r="AR85" s="83"/>
      <c r="AS85" s="83"/>
      <c r="AT85" s="83"/>
    </row>
    <row r="86" spans="2:46" ht="5.25" customHeight="1" x14ac:dyDescent="0.15">
      <c r="X86" s="82"/>
      <c r="Y86" s="82"/>
      <c r="Z86" s="83"/>
      <c r="AA86" s="83"/>
      <c r="AB86" s="83"/>
      <c r="AC86" s="83"/>
      <c r="AD86" s="83"/>
      <c r="AE86" s="83"/>
      <c r="AF86" s="83"/>
      <c r="AG86" s="83"/>
      <c r="AH86" s="83"/>
      <c r="AI86" s="83"/>
      <c r="AJ86" s="83"/>
      <c r="AK86" s="83"/>
      <c r="AL86" s="83"/>
      <c r="AM86" s="83"/>
      <c r="AN86" s="83"/>
      <c r="AO86" s="83"/>
      <c r="AP86" s="83"/>
      <c r="AQ86" s="83"/>
      <c r="AR86" s="83"/>
      <c r="AS86" s="83"/>
      <c r="AT86" s="83"/>
    </row>
    <row r="87" spans="2:46" ht="5.25" customHeight="1" x14ac:dyDescent="0.15">
      <c r="X87" s="82"/>
      <c r="Y87" s="82"/>
      <c r="Z87" s="83"/>
      <c r="AA87" s="83"/>
      <c r="AB87" s="83"/>
      <c r="AC87" s="83"/>
      <c r="AD87" s="83"/>
      <c r="AE87" s="83"/>
      <c r="AF87" s="83"/>
      <c r="AG87" s="83"/>
      <c r="AH87" s="83"/>
      <c r="AI87" s="83"/>
      <c r="AJ87" s="83"/>
      <c r="AK87" s="83"/>
      <c r="AL87" s="83"/>
      <c r="AM87" s="83"/>
      <c r="AN87" s="83"/>
      <c r="AO87" s="83"/>
      <c r="AP87" s="83"/>
      <c r="AQ87" s="83"/>
      <c r="AR87" s="83"/>
      <c r="AS87" s="83"/>
      <c r="AT87" s="83"/>
    </row>
    <row r="88" spans="2:46" ht="5.25" customHeight="1" x14ac:dyDescent="0.15">
      <c r="X88" s="82"/>
      <c r="Y88" s="82"/>
      <c r="Z88" s="83"/>
      <c r="AA88" s="83"/>
      <c r="AB88" s="83"/>
      <c r="AC88" s="83"/>
      <c r="AD88" s="83"/>
      <c r="AE88" s="83"/>
      <c r="AF88" s="83"/>
      <c r="AG88" s="83"/>
      <c r="AH88" s="83"/>
      <c r="AI88" s="83"/>
      <c r="AJ88" s="83"/>
      <c r="AK88" s="83"/>
      <c r="AL88" s="83"/>
      <c r="AM88" s="83"/>
      <c r="AN88" s="83"/>
      <c r="AO88" s="83"/>
      <c r="AP88" s="83"/>
      <c r="AQ88" s="83"/>
      <c r="AR88" s="83"/>
      <c r="AS88" s="83"/>
      <c r="AT88" s="83"/>
    </row>
    <row r="89" spans="2:46" ht="17.25" customHeight="1" x14ac:dyDescent="0.15">
      <c r="B89" s="84" t="s">
        <v>50</v>
      </c>
      <c r="L89" s="83"/>
      <c r="M89" s="83"/>
      <c r="N89" s="83"/>
      <c r="O89" s="83"/>
      <c r="P89" s="83"/>
      <c r="Q89" s="83"/>
      <c r="R89" s="83"/>
      <c r="S89" s="85"/>
      <c r="T89" s="85"/>
      <c r="U89" s="85"/>
      <c r="V89" s="85"/>
      <c r="W89" s="85"/>
      <c r="X89" s="83"/>
      <c r="Y89" s="83"/>
      <c r="Z89" s="83"/>
      <c r="AA89" s="83"/>
      <c r="AB89" s="83"/>
      <c r="AC89" s="83"/>
      <c r="AL89" s="86"/>
      <c r="AM89" s="86"/>
      <c r="AN89" s="86"/>
      <c r="AO89" s="86"/>
    </row>
    <row r="90" spans="2:46" ht="12.75" customHeight="1" x14ac:dyDescent="0.15">
      <c r="L90" s="83"/>
      <c r="M90" s="87"/>
      <c r="N90" s="87"/>
      <c r="O90" s="87"/>
      <c r="P90" s="87"/>
      <c r="Q90" s="87"/>
      <c r="R90" s="87"/>
      <c r="S90" s="87"/>
      <c r="T90" s="88"/>
      <c r="U90" s="88"/>
      <c r="V90" s="88"/>
      <c r="W90" s="88"/>
      <c r="X90" s="88"/>
      <c r="Y90" s="88"/>
      <c r="Z90" s="88"/>
      <c r="AA90" s="87"/>
      <c r="AB90" s="87"/>
      <c r="AC90" s="87"/>
      <c r="AL90" s="86"/>
      <c r="AM90" s="852" t="s">
        <v>265</v>
      </c>
      <c r="AN90" s="853"/>
      <c r="AO90" s="853"/>
      <c r="AP90" s="854"/>
    </row>
    <row r="91" spans="2:46" ht="12.75" customHeight="1" x14ac:dyDescent="0.15">
      <c r="L91" s="83"/>
      <c r="M91" s="87"/>
      <c r="N91" s="87"/>
      <c r="O91" s="87"/>
      <c r="P91" s="87"/>
      <c r="Q91" s="87"/>
      <c r="R91" s="87"/>
      <c r="S91" s="87"/>
      <c r="T91" s="88"/>
      <c r="U91" s="88"/>
      <c r="V91" s="88"/>
      <c r="W91" s="88"/>
      <c r="X91" s="88"/>
      <c r="Y91" s="88"/>
      <c r="Z91" s="88"/>
      <c r="AA91" s="87"/>
      <c r="AB91" s="87"/>
      <c r="AC91" s="87"/>
      <c r="AL91" s="86"/>
      <c r="AM91" s="855"/>
      <c r="AN91" s="856"/>
      <c r="AO91" s="856"/>
      <c r="AP91" s="857"/>
    </row>
    <row r="92" spans="2:46" ht="12.75" customHeight="1" x14ac:dyDescent="0.15">
      <c r="L92" s="83"/>
      <c r="M92" s="87"/>
      <c r="N92" s="87"/>
      <c r="O92" s="87"/>
      <c r="P92" s="87"/>
      <c r="Q92" s="87"/>
      <c r="R92" s="87"/>
      <c r="S92" s="87"/>
      <c r="T92" s="87"/>
      <c r="U92" s="87"/>
      <c r="V92" s="87"/>
      <c r="W92" s="87"/>
      <c r="X92" s="87"/>
      <c r="Y92" s="87"/>
      <c r="Z92" s="87"/>
      <c r="AA92" s="87"/>
      <c r="AB92" s="87"/>
      <c r="AC92" s="87"/>
      <c r="AL92" s="86"/>
      <c r="AM92" s="86"/>
      <c r="AN92" s="325"/>
      <c r="AO92" s="325"/>
    </row>
    <row r="93" spans="2:46" ht="6" customHeight="1" x14ac:dyDescent="0.15">
      <c r="L93" s="83"/>
      <c r="M93" s="87"/>
      <c r="N93" s="87"/>
      <c r="O93" s="87"/>
      <c r="P93" s="87"/>
      <c r="Q93" s="87"/>
      <c r="R93" s="87"/>
      <c r="S93" s="87"/>
      <c r="T93" s="87"/>
      <c r="U93" s="87"/>
      <c r="V93" s="87"/>
      <c r="W93" s="87"/>
      <c r="X93" s="87"/>
      <c r="Y93" s="87"/>
      <c r="Z93" s="87"/>
      <c r="AA93" s="87"/>
      <c r="AB93" s="87"/>
      <c r="AC93" s="87"/>
      <c r="AL93" s="86"/>
      <c r="AM93" s="86"/>
    </row>
    <row r="94" spans="2:46" ht="12.75" customHeight="1" x14ac:dyDescent="0.15">
      <c r="B94" s="719" t="s">
        <v>2</v>
      </c>
      <c r="C94" s="720"/>
      <c r="D94" s="720"/>
      <c r="E94" s="720"/>
      <c r="F94" s="720"/>
      <c r="G94" s="720"/>
      <c r="H94" s="720"/>
      <c r="I94" s="720"/>
      <c r="J94" s="744" t="s">
        <v>10</v>
      </c>
      <c r="K94" s="744"/>
      <c r="L94" s="89" t="s">
        <v>3</v>
      </c>
      <c r="M94" s="744" t="s">
        <v>11</v>
      </c>
      <c r="N94" s="744"/>
      <c r="O94" s="750" t="s">
        <v>12</v>
      </c>
      <c r="P94" s="744"/>
      <c r="Q94" s="744"/>
      <c r="R94" s="744"/>
      <c r="S94" s="744"/>
      <c r="T94" s="744"/>
      <c r="U94" s="744" t="s">
        <v>13</v>
      </c>
      <c r="V94" s="744"/>
      <c r="W94" s="744"/>
      <c r="X94" s="83"/>
      <c r="Y94" s="83"/>
      <c r="Z94" s="83"/>
      <c r="AA94" s="83"/>
      <c r="AB94" s="83"/>
      <c r="AC94" s="83"/>
      <c r="AD94" s="90"/>
      <c r="AE94" s="90"/>
      <c r="AF94" s="90"/>
      <c r="AG94" s="90"/>
      <c r="AH94" s="90"/>
      <c r="AI94" s="90"/>
      <c r="AJ94" s="90"/>
      <c r="AK94" s="83"/>
      <c r="AL94" s="517">
        <f>$AL$9</f>
        <v>0</v>
      </c>
      <c r="AM94" s="518"/>
      <c r="AN94" s="675" t="s">
        <v>4</v>
      </c>
      <c r="AO94" s="675"/>
      <c r="AP94" s="518">
        <v>3</v>
      </c>
      <c r="AQ94" s="518"/>
      <c r="AR94" s="675" t="s">
        <v>5</v>
      </c>
      <c r="AS94" s="675"/>
      <c r="AT94" s="741"/>
    </row>
    <row r="95" spans="2:46" ht="13.5" customHeight="1" x14ac:dyDescent="0.15">
      <c r="B95" s="720"/>
      <c r="C95" s="720"/>
      <c r="D95" s="720"/>
      <c r="E95" s="720"/>
      <c r="F95" s="720"/>
      <c r="G95" s="720"/>
      <c r="H95" s="720"/>
      <c r="I95" s="720"/>
      <c r="J95" s="532" t="str">
        <f>$J$10</f>
        <v>1</v>
      </c>
      <c r="K95" s="470" t="str">
        <f>$K$10</f>
        <v>3</v>
      </c>
      <c r="L95" s="534" t="str">
        <f>$L$10</f>
        <v>1</v>
      </c>
      <c r="M95" s="473" t="str">
        <f>$M$10</f>
        <v>0</v>
      </c>
      <c r="N95" s="470" t="str">
        <f>$N$10</f>
        <v>8</v>
      </c>
      <c r="O95" s="473" t="str">
        <f>$O$10</f>
        <v>9</v>
      </c>
      <c r="P95" s="467" t="str">
        <f>$P$10</f>
        <v>5</v>
      </c>
      <c r="Q95" s="467" t="str">
        <f>$Q$10</f>
        <v>1</v>
      </c>
      <c r="R95" s="467" t="str">
        <f>$R$10</f>
        <v>2</v>
      </c>
      <c r="S95" s="467" t="str">
        <f>$S$10</f>
        <v>2</v>
      </c>
      <c r="T95" s="470" t="str">
        <f>$T$10</f>
        <v>5</v>
      </c>
      <c r="U95" s="473">
        <f>$U$10</f>
        <v>0</v>
      </c>
      <c r="V95" s="467">
        <f>$V$10</f>
        <v>0</v>
      </c>
      <c r="W95" s="470">
        <f>$W$10</f>
        <v>0</v>
      </c>
      <c r="X95" s="83"/>
      <c r="Y95" s="83"/>
      <c r="Z95" s="83"/>
      <c r="AA95" s="83"/>
      <c r="AB95" s="83"/>
      <c r="AC95" s="83"/>
      <c r="AD95" s="90"/>
      <c r="AE95" s="90"/>
      <c r="AF95" s="90"/>
      <c r="AG95" s="90"/>
      <c r="AH95" s="90"/>
      <c r="AI95" s="90"/>
      <c r="AJ95" s="90"/>
      <c r="AK95" s="83"/>
      <c r="AL95" s="519"/>
      <c r="AM95" s="520"/>
      <c r="AN95" s="676"/>
      <c r="AO95" s="676"/>
      <c r="AP95" s="520"/>
      <c r="AQ95" s="520"/>
      <c r="AR95" s="676"/>
      <c r="AS95" s="676"/>
      <c r="AT95" s="758"/>
    </row>
    <row r="96" spans="2:46" ht="9" customHeight="1" x14ac:dyDescent="0.15">
      <c r="B96" s="720"/>
      <c r="C96" s="720"/>
      <c r="D96" s="720"/>
      <c r="E96" s="720"/>
      <c r="F96" s="720"/>
      <c r="G96" s="720"/>
      <c r="H96" s="720"/>
      <c r="I96" s="720"/>
      <c r="J96" s="533"/>
      <c r="K96" s="471"/>
      <c r="L96" s="535"/>
      <c r="M96" s="474"/>
      <c r="N96" s="471"/>
      <c r="O96" s="474"/>
      <c r="P96" s="468"/>
      <c r="Q96" s="468"/>
      <c r="R96" s="468"/>
      <c r="S96" s="468"/>
      <c r="T96" s="471"/>
      <c r="U96" s="474"/>
      <c r="V96" s="468"/>
      <c r="W96" s="471"/>
      <c r="X96" s="83"/>
      <c r="Y96" s="83"/>
      <c r="Z96" s="83"/>
      <c r="AA96" s="83"/>
      <c r="AB96" s="83"/>
      <c r="AC96" s="83"/>
      <c r="AD96" s="90"/>
      <c r="AE96" s="90"/>
      <c r="AF96" s="90"/>
      <c r="AG96" s="90"/>
      <c r="AH96" s="90"/>
      <c r="AI96" s="90"/>
      <c r="AJ96" s="90"/>
      <c r="AK96" s="83"/>
      <c r="AL96" s="521"/>
      <c r="AM96" s="522"/>
      <c r="AN96" s="677"/>
      <c r="AO96" s="677"/>
      <c r="AP96" s="522"/>
      <c r="AQ96" s="522"/>
      <c r="AR96" s="677"/>
      <c r="AS96" s="677"/>
      <c r="AT96" s="743"/>
    </row>
    <row r="97" spans="2:46" ht="6" customHeight="1" x14ac:dyDescent="0.15">
      <c r="B97" s="721"/>
      <c r="C97" s="721"/>
      <c r="D97" s="721"/>
      <c r="E97" s="721"/>
      <c r="F97" s="721"/>
      <c r="G97" s="721"/>
      <c r="H97" s="721"/>
      <c r="I97" s="721"/>
      <c r="J97" s="533"/>
      <c r="K97" s="472"/>
      <c r="L97" s="536"/>
      <c r="M97" s="475"/>
      <c r="N97" s="472"/>
      <c r="O97" s="475"/>
      <c r="P97" s="469"/>
      <c r="Q97" s="469"/>
      <c r="R97" s="469"/>
      <c r="S97" s="469"/>
      <c r="T97" s="472"/>
      <c r="U97" s="475"/>
      <c r="V97" s="469"/>
      <c r="W97" s="472"/>
      <c r="X97" s="83"/>
      <c r="Y97" s="83"/>
      <c r="Z97" s="83"/>
      <c r="AA97" s="83"/>
      <c r="AB97" s="83"/>
      <c r="AC97" s="83"/>
      <c r="AD97" s="83"/>
      <c r="AE97" s="83"/>
      <c r="AF97" s="83"/>
      <c r="AG97" s="83"/>
      <c r="AH97" s="83"/>
      <c r="AI97" s="83"/>
      <c r="AJ97" s="83"/>
      <c r="AK97" s="83"/>
    </row>
    <row r="98" spans="2:46" ht="15" customHeight="1" x14ac:dyDescent="0.15">
      <c r="B98" s="703" t="s">
        <v>51</v>
      </c>
      <c r="C98" s="704"/>
      <c r="D98" s="704"/>
      <c r="E98" s="704"/>
      <c r="F98" s="704"/>
      <c r="G98" s="704"/>
      <c r="H98" s="704"/>
      <c r="I98" s="705"/>
      <c r="J98" s="703" t="s">
        <v>6</v>
      </c>
      <c r="K98" s="704"/>
      <c r="L98" s="704"/>
      <c r="M98" s="704"/>
      <c r="N98" s="712"/>
      <c r="O98" s="715" t="s">
        <v>52</v>
      </c>
      <c r="P98" s="704"/>
      <c r="Q98" s="704"/>
      <c r="R98" s="704"/>
      <c r="S98" s="704"/>
      <c r="T98" s="704"/>
      <c r="U98" s="705"/>
      <c r="V98" s="91" t="s">
        <v>53</v>
      </c>
      <c r="W98" s="92"/>
      <c r="X98" s="92"/>
      <c r="Y98" s="718" t="s">
        <v>54</v>
      </c>
      <c r="Z98" s="718"/>
      <c r="AA98" s="718"/>
      <c r="AB98" s="718"/>
      <c r="AC98" s="718"/>
      <c r="AD98" s="718"/>
      <c r="AE98" s="718"/>
      <c r="AF98" s="718"/>
      <c r="AG98" s="718"/>
      <c r="AH98" s="718"/>
      <c r="AI98" s="92"/>
      <c r="AJ98" s="92"/>
      <c r="AK98" s="93"/>
      <c r="AL98" s="779" t="s">
        <v>55</v>
      </c>
      <c r="AM98" s="779"/>
      <c r="AN98" s="771" t="s">
        <v>59</v>
      </c>
      <c r="AO98" s="771"/>
      <c r="AP98" s="771"/>
      <c r="AQ98" s="771"/>
      <c r="AR98" s="771"/>
      <c r="AS98" s="771"/>
      <c r="AT98" s="772"/>
    </row>
    <row r="99" spans="2:46" ht="13.5" customHeight="1" x14ac:dyDescent="0.15">
      <c r="B99" s="706"/>
      <c r="C99" s="707"/>
      <c r="D99" s="707"/>
      <c r="E99" s="707"/>
      <c r="F99" s="707"/>
      <c r="G99" s="707"/>
      <c r="H99" s="707"/>
      <c r="I99" s="708"/>
      <c r="J99" s="706"/>
      <c r="K99" s="707"/>
      <c r="L99" s="707"/>
      <c r="M99" s="707"/>
      <c r="N99" s="713"/>
      <c r="O99" s="716"/>
      <c r="P99" s="707"/>
      <c r="Q99" s="707"/>
      <c r="R99" s="707"/>
      <c r="S99" s="707"/>
      <c r="T99" s="707"/>
      <c r="U99" s="708"/>
      <c r="V99" s="722" t="s">
        <v>7</v>
      </c>
      <c r="W99" s="723"/>
      <c r="X99" s="723"/>
      <c r="Y99" s="724"/>
      <c r="Z99" s="728" t="s">
        <v>16</v>
      </c>
      <c r="AA99" s="729"/>
      <c r="AB99" s="729"/>
      <c r="AC99" s="730"/>
      <c r="AD99" s="734" t="s">
        <v>17</v>
      </c>
      <c r="AE99" s="735"/>
      <c r="AF99" s="735"/>
      <c r="AG99" s="736"/>
      <c r="AH99" s="740" t="s">
        <v>83</v>
      </c>
      <c r="AI99" s="675"/>
      <c r="AJ99" s="675"/>
      <c r="AK99" s="741"/>
      <c r="AL99" s="678" t="s">
        <v>18</v>
      </c>
      <c r="AM99" s="679"/>
      <c r="AN99" s="751" t="s">
        <v>19</v>
      </c>
      <c r="AO99" s="752"/>
      <c r="AP99" s="752"/>
      <c r="AQ99" s="752"/>
      <c r="AR99" s="753"/>
      <c r="AS99" s="753"/>
      <c r="AT99" s="754"/>
    </row>
    <row r="100" spans="2:46" ht="13.5" customHeight="1" x14ac:dyDescent="0.15">
      <c r="B100" s="802"/>
      <c r="C100" s="803"/>
      <c r="D100" s="803"/>
      <c r="E100" s="803"/>
      <c r="F100" s="803"/>
      <c r="G100" s="803"/>
      <c r="H100" s="803"/>
      <c r="I100" s="804"/>
      <c r="J100" s="802"/>
      <c r="K100" s="803"/>
      <c r="L100" s="803"/>
      <c r="M100" s="803"/>
      <c r="N100" s="805"/>
      <c r="O100" s="814"/>
      <c r="P100" s="803"/>
      <c r="Q100" s="803"/>
      <c r="R100" s="803"/>
      <c r="S100" s="803"/>
      <c r="T100" s="803"/>
      <c r="U100" s="804"/>
      <c r="V100" s="725"/>
      <c r="W100" s="726"/>
      <c r="X100" s="726"/>
      <c r="Y100" s="727"/>
      <c r="Z100" s="731"/>
      <c r="AA100" s="732"/>
      <c r="AB100" s="732"/>
      <c r="AC100" s="733"/>
      <c r="AD100" s="737"/>
      <c r="AE100" s="738"/>
      <c r="AF100" s="738"/>
      <c r="AG100" s="739"/>
      <c r="AH100" s="742"/>
      <c r="AI100" s="677"/>
      <c r="AJ100" s="677"/>
      <c r="AK100" s="743"/>
      <c r="AL100" s="680"/>
      <c r="AM100" s="681"/>
      <c r="AN100" s="793"/>
      <c r="AO100" s="793"/>
      <c r="AP100" s="793"/>
      <c r="AQ100" s="793"/>
      <c r="AR100" s="793"/>
      <c r="AS100" s="793"/>
      <c r="AT100" s="794"/>
    </row>
    <row r="101" spans="2:46" ht="18" customHeight="1" x14ac:dyDescent="0.15">
      <c r="B101" s="745">
        <f>'報告書（事業主控）'!B101</f>
        <v>0</v>
      </c>
      <c r="C101" s="746"/>
      <c r="D101" s="746"/>
      <c r="E101" s="746"/>
      <c r="F101" s="746"/>
      <c r="G101" s="746"/>
      <c r="H101" s="746"/>
      <c r="I101" s="747"/>
      <c r="J101" s="745">
        <f>'報告書（事業主控）'!J101</f>
        <v>0</v>
      </c>
      <c r="K101" s="746"/>
      <c r="L101" s="746"/>
      <c r="M101" s="746"/>
      <c r="N101" s="748"/>
      <c r="O101" s="104">
        <f>'報告書（事業主控）'!O101</f>
        <v>0</v>
      </c>
      <c r="P101" s="105" t="s">
        <v>45</v>
      </c>
      <c r="Q101" s="104">
        <f>'報告書（事業主控）'!Q101</f>
        <v>0</v>
      </c>
      <c r="R101" s="105" t="s">
        <v>46</v>
      </c>
      <c r="S101" s="104">
        <f>'報告書（事業主控）'!S101</f>
        <v>0</v>
      </c>
      <c r="T101" s="749" t="s">
        <v>47</v>
      </c>
      <c r="U101" s="749"/>
      <c r="V101" s="701">
        <f>'報告書（事業主控）'!V101</f>
        <v>0</v>
      </c>
      <c r="W101" s="702"/>
      <c r="X101" s="702"/>
      <c r="Y101" s="94" t="s">
        <v>8</v>
      </c>
      <c r="Z101" s="68"/>
      <c r="AA101" s="111"/>
      <c r="AB101" s="111"/>
      <c r="AC101" s="94" t="s">
        <v>8</v>
      </c>
      <c r="AD101" s="68"/>
      <c r="AE101" s="111"/>
      <c r="AF101" s="111"/>
      <c r="AG101" s="107" t="s">
        <v>8</v>
      </c>
      <c r="AH101" s="755">
        <f>'報告書（事業主控）'!AH101</f>
        <v>0</v>
      </c>
      <c r="AI101" s="756"/>
      <c r="AJ101" s="756"/>
      <c r="AK101" s="757"/>
      <c r="AL101" s="68"/>
      <c r="AM101" s="69"/>
      <c r="AN101" s="668">
        <f>'報告書（事業主控）'!AN101</f>
        <v>0</v>
      </c>
      <c r="AO101" s="669"/>
      <c r="AP101" s="669"/>
      <c r="AQ101" s="669"/>
      <c r="AR101" s="669"/>
      <c r="AS101" s="395"/>
      <c r="AT101" s="107" t="s">
        <v>8</v>
      </c>
    </row>
    <row r="102" spans="2:46" ht="18" customHeight="1" x14ac:dyDescent="0.15">
      <c r="B102" s="694"/>
      <c r="C102" s="695"/>
      <c r="D102" s="695"/>
      <c r="E102" s="695"/>
      <c r="F102" s="695"/>
      <c r="G102" s="695"/>
      <c r="H102" s="695"/>
      <c r="I102" s="696"/>
      <c r="J102" s="694"/>
      <c r="K102" s="695"/>
      <c r="L102" s="695"/>
      <c r="M102" s="695"/>
      <c r="N102" s="698"/>
      <c r="O102" s="113">
        <f>'報告書（事業主控）'!O102</f>
        <v>0</v>
      </c>
      <c r="P102" s="114" t="s">
        <v>45</v>
      </c>
      <c r="Q102" s="113">
        <f>'報告書（事業主控）'!Q102</f>
        <v>0</v>
      </c>
      <c r="R102" s="114" t="s">
        <v>46</v>
      </c>
      <c r="S102" s="113">
        <f>'報告書（事業主控）'!S102</f>
        <v>0</v>
      </c>
      <c r="T102" s="700" t="s">
        <v>48</v>
      </c>
      <c r="U102" s="700"/>
      <c r="V102" s="665">
        <f>'報告書（事業主控）'!V102</f>
        <v>0</v>
      </c>
      <c r="W102" s="666"/>
      <c r="X102" s="666"/>
      <c r="Y102" s="666"/>
      <c r="Z102" s="665">
        <f>'報告書（事業主控）'!Z102</f>
        <v>0</v>
      </c>
      <c r="AA102" s="666"/>
      <c r="AB102" s="666"/>
      <c r="AC102" s="666"/>
      <c r="AD102" s="665">
        <f>'報告書（事業主控）'!AD102</f>
        <v>0</v>
      </c>
      <c r="AE102" s="666"/>
      <c r="AF102" s="666"/>
      <c r="AG102" s="667"/>
      <c r="AH102" s="672">
        <f>'報告書（事業主控）'!AH102</f>
        <v>0</v>
      </c>
      <c r="AI102" s="673"/>
      <c r="AJ102" s="673"/>
      <c r="AK102" s="674"/>
      <c r="AL102" s="405">
        <f>'報告書（事業主控）'!AL102</f>
        <v>0</v>
      </c>
      <c r="AM102" s="671"/>
      <c r="AN102" s="665">
        <f>'報告書（事業主控）'!AN102</f>
        <v>0</v>
      </c>
      <c r="AO102" s="666"/>
      <c r="AP102" s="666"/>
      <c r="AQ102" s="666"/>
      <c r="AR102" s="666"/>
      <c r="AS102" s="394"/>
      <c r="AT102" s="73"/>
    </row>
    <row r="103" spans="2:46" ht="18" customHeight="1" x14ac:dyDescent="0.15">
      <c r="B103" s="691">
        <f>'報告書（事業主控）'!B103</f>
        <v>0</v>
      </c>
      <c r="C103" s="692"/>
      <c r="D103" s="692"/>
      <c r="E103" s="692"/>
      <c r="F103" s="692"/>
      <c r="G103" s="692"/>
      <c r="H103" s="692"/>
      <c r="I103" s="693"/>
      <c r="J103" s="691">
        <f>'報告書（事業主控）'!J103</f>
        <v>0</v>
      </c>
      <c r="K103" s="692"/>
      <c r="L103" s="692"/>
      <c r="M103" s="692"/>
      <c r="N103" s="697"/>
      <c r="O103" s="108">
        <f>'報告書（事業主控）'!O103</f>
        <v>0</v>
      </c>
      <c r="P103" s="90" t="s">
        <v>45</v>
      </c>
      <c r="Q103" s="108">
        <f>'報告書（事業主控）'!Q103</f>
        <v>0</v>
      </c>
      <c r="R103" s="90" t="s">
        <v>46</v>
      </c>
      <c r="S103" s="108">
        <f>'報告書（事業主控）'!S103</f>
        <v>0</v>
      </c>
      <c r="T103" s="699" t="s">
        <v>47</v>
      </c>
      <c r="U103" s="699"/>
      <c r="V103" s="701">
        <f>'報告書（事業主控）'!V103</f>
        <v>0</v>
      </c>
      <c r="W103" s="702"/>
      <c r="X103" s="702"/>
      <c r="Y103" s="95"/>
      <c r="Z103" s="68"/>
      <c r="AA103" s="111"/>
      <c r="AB103" s="111"/>
      <c r="AC103" s="95"/>
      <c r="AD103" s="68"/>
      <c r="AE103" s="111"/>
      <c r="AF103" s="111"/>
      <c r="AG103" s="95"/>
      <c r="AH103" s="668">
        <f>'報告書（事業主控）'!AH103</f>
        <v>0</v>
      </c>
      <c r="AI103" s="669"/>
      <c r="AJ103" s="669"/>
      <c r="AK103" s="670"/>
      <c r="AL103" s="68"/>
      <c r="AM103" s="69"/>
      <c r="AN103" s="668">
        <f>'報告書（事業主控）'!AN103</f>
        <v>0</v>
      </c>
      <c r="AO103" s="669"/>
      <c r="AP103" s="669"/>
      <c r="AQ103" s="669"/>
      <c r="AR103" s="669"/>
      <c r="AS103" s="395"/>
      <c r="AT103" s="112"/>
    </row>
    <row r="104" spans="2:46" ht="18" customHeight="1" x14ac:dyDescent="0.15">
      <c r="B104" s="694"/>
      <c r="C104" s="695"/>
      <c r="D104" s="695"/>
      <c r="E104" s="695"/>
      <c r="F104" s="695"/>
      <c r="G104" s="695"/>
      <c r="H104" s="695"/>
      <c r="I104" s="696"/>
      <c r="J104" s="694"/>
      <c r="K104" s="695"/>
      <c r="L104" s="695"/>
      <c r="M104" s="695"/>
      <c r="N104" s="698"/>
      <c r="O104" s="113">
        <f>'報告書（事業主控）'!O104</f>
        <v>0</v>
      </c>
      <c r="P104" s="114" t="s">
        <v>45</v>
      </c>
      <c r="Q104" s="113">
        <f>'報告書（事業主控）'!Q104</f>
        <v>0</v>
      </c>
      <c r="R104" s="114" t="s">
        <v>46</v>
      </c>
      <c r="S104" s="113">
        <f>'報告書（事業主控）'!S104</f>
        <v>0</v>
      </c>
      <c r="T104" s="700" t="s">
        <v>48</v>
      </c>
      <c r="U104" s="700"/>
      <c r="V104" s="672">
        <f>'報告書（事業主控）'!V104</f>
        <v>0</v>
      </c>
      <c r="W104" s="673"/>
      <c r="X104" s="673"/>
      <c r="Y104" s="673"/>
      <c r="Z104" s="672">
        <f>'報告書（事業主控）'!Z104</f>
        <v>0</v>
      </c>
      <c r="AA104" s="673"/>
      <c r="AB104" s="673"/>
      <c r="AC104" s="673"/>
      <c r="AD104" s="672">
        <f>'報告書（事業主控）'!AD104</f>
        <v>0</v>
      </c>
      <c r="AE104" s="673"/>
      <c r="AF104" s="673"/>
      <c r="AG104" s="673"/>
      <c r="AH104" s="672">
        <f>'報告書（事業主控）'!AH104</f>
        <v>0</v>
      </c>
      <c r="AI104" s="673"/>
      <c r="AJ104" s="673"/>
      <c r="AK104" s="674"/>
      <c r="AL104" s="405">
        <f>'報告書（事業主控）'!AL104</f>
        <v>0</v>
      </c>
      <c r="AM104" s="671"/>
      <c r="AN104" s="665">
        <f>'報告書（事業主控）'!AN104</f>
        <v>0</v>
      </c>
      <c r="AO104" s="666"/>
      <c r="AP104" s="666"/>
      <c r="AQ104" s="666"/>
      <c r="AR104" s="666"/>
      <c r="AS104" s="394"/>
      <c r="AT104" s="73"/>
    </row>
    <row r="105" spans="2:46" ht="18" customHeight="1" x14ac:dyDescent="0.15">
      <c r="B105" s="691">
        <f>'報告書（事業主控）'!B105</f>
        <v>0</v>
      </c>
      <c r="C105" s="692"/>
      <c r="D105" s="692"/>
      <c r="E105" s="692"/>
      <c r="F105" s="692"/>
      <c r="G105" s="692"/>
      <c r="H105" s="692"/>
      <c r="I105" s="693"/>
      <c r="J105" s="691">
        <f>'報告書（事業主控）'!J105</f>
        <v>0</v>
      </c>
      <c r="K105" s="692"/>
      <c r="L105" s="692"/>
      <c r="M105" s="692"/>
      <c r="N105" s="697"/>
      <c r="O105" s="108">
        <f>'報告書（事業主控）'!O105</f>
        <v>0</v>
      </c>
      <c r="P105" s="90" t="s">
        <v>45</v>
      </c>
      <c r="Q105" s="108">
        <f>'報告書（事業主控）'!Q105</f>
        <v>0</v>
      </c>
      <c r="R105" s="90" t="s">
        <v>46</v>
      </c>
      <c r="S105" s="108">
        <f>'報告書（事業主控）'!S105</f>
        <v>0</v>
      </c>
      <c r="T105" s="699" t="s">
        <v>47</v>
      </c>
      <c r="U105" s="699"/>
      <c r="V105" s="701">
        <f>'報告書（事業主控）'!V105</f>
        <v>0</v>
      </c>
      <c r="W105" s="702"/>
      <c r="X105" s="702"/>
      <c r="Y105" s="95"/>
      <c r="Z105" s="68"/>
      <c r="AA105" s="111"/>
      <c r="AB105" s="111"/>
      <c r="AC105" s="95"/>
      <c r="AD105" s="68"/>
      <c r="AE105" s="111"/>
      <c r="AF105" s="111"/>
      <c r="AG105" s="95"/>
      <c r="AH105" s="668">
        <f>'報告書（事業主控）'!AH105</f>
        <v>0</v>
      </c>
      <c r="AI105" s="669"/>
      <c r="AJ105" s="669"/>
      <c r="AK105" s="670"/>
      <c r="AL105" s="68"/>
      <c r="AM105" s="69"/>
      <c r="AN105" s="668">
        <f>'報告書（事業主控）'!AN105</f>
        <v>0</v>
      </c>
      <c r="AO105" s="669"/>
      <c r="AP105" s="669"/>
      <c r="AQ105" s="669"/>
      <c r="AR105" s="669"/>
      <c r="AS105" s="395"/>
      <c r="AT105" s="112"/>
    </row>
    <row r="106" spans="2:46" ht="18" customHeight="1" x14ac:dyDescent="0.15">
      <c r="B106" s="694"/>
      <c r="C106" s="695"/>
      <c r="D106" s="695"/>
      <c r="E106" s="695"/>
      <c r="F106" s="695"/>
      <c r="G106" s="695"/>
      <c r="H106" s="695"/>
      <c r="I106" s="696"/>
      <c r="J106" s="694"/>
      <c r="K106" s="695"/>
      <c r="L106" s="695"/>
      <c r="M106" s="695"/>
      <c r="N106" s="698"/>
      <c r="O106" s="113">
        <f>'報告書（事業主控）'!O106</f>
        <v>0</v>
      </c>
      <c r="P106" s="114" t="s">
        <v>45</v>
      </c>
      <c r="Q106" s="113">
        <f>'報告書（事業主控）'!Q106</f>
        <v>0</v>
      </c>
      <c r="R106" s="114" t="s">
        <v>46</v>
      </c>
      <c r="S106" s="113">
        <f>'報告書（事業主控）'!S106</f>
        <v>0</v>
      </c>
      <c r="T106" s="700" t="s">
        <v>48</v>
      </c>
      <c r="U106" s="700"/>
      <c r="V106" s="672">
        <f>'報告書（事業主控）'!V106</f>
        <v>0</v>
      </c>
      <c r="W106" s="673"/>
      <c r="X106" s="673"/>
      <c r="Y106" s="673"/>
      <c r="Z106" s="672">
        <f>'報告書（事業主控）'!Z106</f>
        <v>0</v>
      </c>
      <c r="AA106" s="673"/>
      <c r="AB106" s="673"/>
      <c r="AC106" s="673"/>
      <c r="AD106" s="672">
        <f>'報告書（事業主控）'!AD106</f>
        <v>0</v>
      </c>
      <c r="AE106" s="673"/>
      <c r="AF106" s="673"/>
      <c r="AG106" s="673"/>
      <c r="AH106" s="672">
        <f>'報告書（事業主控）'!AH106</f>
        <v>0</v>
      </c>
      <c r="AI106" s="673"/>
      <c r="AJ106" s="673"/>
      <c r="AK106" s="674"/>
      <c r="AL106" s="405">
        <f>'報告書（事業主控）'!AL106</f>
        <v>0</v>
      </c>
      <c r="AM106" s="671"/>
      <c r="AN106" s="665">
        <f>'報告書（事業主控）'!AN106</f>
        <v>0</v>
      </c>
      <c r="AO106" s="666"/>
      <c r="AP106" s="666"/>
      <c r="AQ106" s="666"/>
      <c r="AR106" s="666"/>
      <c r="AS106" s="394"/>
      <c r="AT106" s="73"/>
    </row>
    <row r="107" spans="2:46" ht="18" customHeight="1" x14ac:dyDescent="0.15">
      <c r="B107" s="691">
        <f>'報告書（事業主控）'!B107</f>
        <v>0</v>
      </c>
      <c r="C107" s="692"/>
      <c r="D107" s="692"/>
      <c r="E107" s="692"/>
      <c r="F107" s="692"/>
      <c r="G107" s="692"/>
      <c r="H107" s="692"/>
      <c r="I107" s="693"/>
      <c r="J107" s="691">
        <f>'報告書（事業主控）'!J107</f>
        <v>0</v>
      </c>
      <c r="K107" s="692"/>
      <c r="L107" s="692"/>
      <c r="M107" s="692"/>
      <c r="N107" s="697"/>
      <c r="O107" s="108">
        <f>'報告書（事業主控）'!O107</f>
        <v>0</v>
      </c>
      <c r="P107" s="90" t="s">
        <v>45</v>
      </c>
      <c r="Q107" s="108">
        <f>'報告書（事業主控）'!Q107</f>
        <v>0</v>
      </c>
      <c r="R107" s="90" t="s">
        <v>46</v>
      </c>
      <c r="S107" s="108">
        <f>'報告書（事業主控）'!S107</f>
        <v>0</v>
      </c>
      <c r="T107" s="699" t="s">
        <v>47</v>
      </c>
      <c r="U107" s="699"/>
      <c r="V107" s="701">
        <f>'報告書（事業主控）'!V107</f>
        <v>0</v>
      </c>
      <c r="W107" s="702"/>
      <c r="X107" s="702"/>
      <c r="Y107" s="95"/>
      <c r="Z107" s="68"/>
      <c r="AA107" s="111"/>
      <c r="AB107" s="111"/>
      <c r="AC107" s="95"/>
      <c r="AD107" s="68"/>
      <c r="AE107" s="111"/>
      <c r="AF107" s="111"/>
      <c r="AG107" s="95"/>
      <c r="AH107" s="668">
        <f>'報告書（事業主控）'!AH107</f>
        <v>0</v>
      </c>
      <c r="AI107" s="669"/>
      <c r="AJ107" s="669"/>
      <c r="AK107" s="670"/>
      <c r="AL107" s="68"/>
      <c r="AM107" s="69"/>
      <c r="AN107" s="668">
        <f>'報告書（事業主控）'!AN107</f>
        <v>0</v>
      </c>
      <c r="AO107" s="669"/>
      <c r="AP107" s="669"/>
      <c r="AQ107" s="669"/>
      <c r="AR107" s="669"/>
      <c r="AS107" s="395"/>
      <c r="AT107" s="112"/>
    </row>
    <row r="108" spans="2:46" ht="18" customHeight="1" x14ac:dyDescent="0.15">
      <c r="B108" s="694"/>
      <c r="C108" s="695"/>
      <c r="D108" s="695"/>
      <c r="E108" s="695"/>
      <c r="F108" s="695"/>
      <c r="G108" s="695"/>
      <c r="H108" s="695"/>
      <c r="I108" s="696"/>
      <c r="J108" s="694"/>
      <c r="K108" s="695"/>
      <c r="L108" s="695"/>
      <c r="M108" s="695"/>
      <c r="N108" s="698"/>
      <c r="O108" s="113">
        <f>'報告書（事業主控）'!O108</f>
        <v>0</v>
      </c>
      <c r="P108" s="114" t="s">
        <v>45</v>
      </c>
      <c r="Q108" s="113">
        <f>'報告書（事業主控）'!Q108</f>
        <v>0</v>
      </c>
      <c r="R108" s="114" t="s">
        <v>46</v>
      </c>
      <c r="S108" s="113">
        <f>'報告書（事業主控）'!S108</f>
        <v>0</v>
      </c>
      <c r="T108" s="700" t="s">
        <v>48</v>
      </c>
      <c r="U108" s="700"/>
      <c r="V108" s="672">
        <f>'報告書（事業主控）'!V108</f>
        <v>0</v>
      </c>
      <c r="W108" s="673"/>
      <c r="X108" s="673"/>
      <c r="Y108" s="673"/>
      <c r="Z108" s="672">
        <f>'報告書（事業主控）'!Z108</f>
        <v>0</v>
      </c>
      <c r="AA108" s="673"/>
      <c r="AB108" s="673"/>
      <c r="AC108" s="673"/>
      <c r="AD108" s="672">
        <f>'報告書（事業主控）'!AD108</f>
        <v>0</v>
      </c>
      <c r="AE108" s="673"/>
      <c r="AF108" s="673"/>
      <c r="AG108" s="673"/>
      <c r="AH108" s="672">
        <f>'報告書（事業主控）'!AH108</f>
        <v>0</v>
      </c>
      <c r="AI108" s="673"/>
      <c r="AJ108" s="673"/>
      <c r="AK108" s="674"/>
      <c r="AL108" s="405">
        <f>'報告書（事業主控）'!AL108</f>
        <v>0</v>
      </c>
      <c r="AM108" s="671"/>
      <c r="AN108" s="665">
        <f>'報告書（事業主控）'!AN108</f>
        <v>0</v>
      </c>
      <c r="AO108" s="666"/>
      <c r="AP108" s="666"/>
      <c r="AQ108" s="666"/>
      <c r="AR108" s="666"/>
      <c r="AS108" s="394"/>
      <c r="AT108" s="73"/>
    </row>
    <row r="109" spans="2:46" ht="18" customHeight="1" x14ac:dyDescent="0.15">
      <c r="B109" s="691">
        <f>'報告書（事業主控）'!B109</f>
        <v>0</v>
      </c>
      <c r="C109" s="692"/>
      <c r="D109" s="692"/>
      <c r="E109" s="692"/>
      <c r="F109" s="692"/>
      <c r="G109" s="692"/>
      <c r="H109" s="692"/>
      <c r="I109" s="693"/>
      <c r="J109" s="691">
        <f>'報告書（事業主控）'!J109</f>
        <v>0</v>
      </c>
      <c r="K109" s="692"/>
      <c r="L109" s="692"/>
      <c r="M109" s="692"/>
      <c r="N109" s="697"/>
      <c r="O109" s="108">
        <f>'報告書（事業主控）'!O109</f>
        <v>0</v>
      </c>
      <c r="P109" s="90" t="s">
        <v>45</v>
      </c>
      <c r="Q109" s="108">
        <f>'報告書（事業主控）'!Q109</f>
        <v>0</v>
      </c>
      <c r="R109" s="90" t="s">
        <v>46</v>
      </c>
      <c r="S109" s="108">
        <f>'報告書（事業主控）'!S109</f>
        <v>0</v>
      </c>
      <c r="T109" s="699" t="s">
        <v>47</v>
      </c>
      <c r="U109" s="699"/>
      <c r="V109" s="701">
        <f>'報告書（事業主控）'!V109</f>
        <v>0</v>
      </c>
      <c r="W109" s="702"/>
      <c r="X109" s="702"/>
      <c r="Y109" s="95"/>
      <c r="Z109" s="68"/>
      <c r="AA109" s="111"/>
      <c r="AB109" s="111"/>
      <c r="AC109" s="95"/>
      <c r="AD109" s="68"/>
      <c r="AE109" s="111"/>
      <c r="AF109" s="111"/>
      <c r="AG109" s="95"/>
      <c r="AH109" s="668">
        <f>'報告書（事業主控）'!AH109</f>
        <v>0</v>
      </c>
      <c r="AI109" s="669"/>
      <c r="AJ109" s="669"/>
      <c r="AK109" s="670"/>
      <c r="AL109" s="68"/>
      <c r="AM109" s="69"/>
      <c r="AN109" s="668">
        <f>'報告書（事業主控）'!AN109</f>
        <v>0</v>
      </c>
      <c r="AO109" s="669"/>
      <c r="AP109" s="669"/>
      <c r="AQ109" s="669"/>
      <c r="AR109" s="669"/>
      <c r="AS109" s="395"/>
      <c r="AT109" s="112"/>
    </row>
    <row r="110" spans="2:46" ht="18" customHeight="1" x14ac:dyDescent="0.15">
      <c r="B110" s="694"/>
      <c r="C110" s="695"/>
      <c r="D110" s="695"/>
      <c r="E110" s="695"/>
      <c r="F110" s="695"/>
      <c r="G110" s="695"/>
      <c r="H110" s="695"/>
      <c r="I110" s="696"/>
      <c r="J110" s="694"/>
      <c r="K110" s="695"/>
      <c r="L110" s="695"/>
      <c r="M110" s="695"/>
      <c r="N110" s="698"/>
      <c r="O110" s="113">
        <f>'報告書（事業主控）'!O110</f>
        <v>0</v>
      </c>
      <c r="P110" s="114" t="s">
        <v>45</v>
      </c>
      <c r="Q110" s="113">
        <f>'報告書（事業主控）'!Q110</f>
        <v>0</v>
      </c>
      <c r="R110" s="114" t="s">
        <v>46</v>
      </c>
      <c r="S110" s="113">
        <f>'報告書（事業主控）'!S110</f>
        <v>0</v>
      </c>
      <c r="T110" s="700" t="s">
        <v>48</v>
      </c>
      <c r="U110" s="700"/>
      <c r="V110" s="672">
        <f>'報告書（事業主控）'!V110</f>
        <v>0</v>
      </c>
      <c r="W110" s="673"/>
      <c r="X110" s="673"/>
      <c r="Y110" s="673"/>
      <c r="Z110" s="672">
        <f>'報告書（事業主控）'!Z110</f>
        <v>0</v>
      </c>
      <c r="AA110" s="673"/>
      <c r="AB110" s="673"/>
      <c r="AC110" s="673"/>
      <c r="AD110" s="672">
        <f>'報告書（事業主控）'!AD110</f>
        <v>0</v>
      </c>
      <c r="AE110" s="673"/>
      <c r="AF110" s="673"/>
      <c r="AG110" s="673"/>
      <c r="AH110" s="672">
        <f>'報告書（事業主控）'!AH110</f>
        <v>0</v>
      </c>
      <c r="AI110" s="673"/>
      <c r="AJ110" s="673"/>
      <c r="AK110" s="674"/>
      <c r="AL110" s="405">
        <f>'報告書（事業主控）'!AL110</f>
        <v>0</v>
      </c>
      <c r="AM110" s="671"/>
      <c r="AN110" s="665">
        <f>'報告書（事業主控）'!AN110</f>
        <v>0</v>
      </c>
      <c r="AO110" s="666"/>
      <c r="AP110" s="666"/>
      <c r="AQ110" s="666"/>
      <c r="AR110" s="666"/>
      <c r="AS110" s="394"/>
      <c r="AT110" s="73"/>
    </row>
    <row r="111" spans="2:46" ht="18" customHeight="1" x14ac:dyDescent="0.15">
      <c r="B111" s="691">
        <f>'報告書（事業主控）'!B111</f>
        <v>0</v>
      </c>
      <c r="C111" s="692"/>
      <c r="D111" s="692"/>
      <c r="E111" s="692"/>
      <c r="F111" s="692"/>
      <c r="G111" s="692"/>
      <c r="H111" s="692"/>
      <c r="I111" s="693"/>
      <c r="J111" s="691">
        <f>'報告書（事業主控）'!J111</f>
        <v>0</v>
      </c>
      <c r="K111" s="692"/>
      <c r="L111" s="692"/>
      <c r="M111" s="692"/>
      <c r="N111" s="697"/>
      <c r="O111" s="108">
        <f>'報告書（事業主控）'!O111</f>
        <v>0</v>
      </c>
      <c r="P111" s="90" t="s">
        <v>45</v>
      </c>
      <c r="Q111" s="108">
        <f>'報告書（事業主控）'!Q111</f>
        <v>0</v>
      </c>
      <c r="R111" s="90" t="s">
        <v>46</v>
      </c>
      <c r="S111" s="108">
        <f>'報告書（事業主控）'!S111</f>
        <v>0</v>
      </c>
      <c r="T111" s="699" t="s">
        <v>47</v>
      </c>
      <c r="U111" s="699"/>
      <c r="V111" s="701">
        <f>'報告書（事業主控）'!V111</f>
        <v>0</v>
      </c>
      <c r="W111" s="702"/>
      <c r="X111" s="702"/>
      <c r="Y111" s="95"/>
      <c r="Z111" s="68"/>
      <c r="AA111" s="111"/>
      <c r="AB111" s="111"/>
      <c r="AC111" s="95"/>
      <c r="AD111" s="68"/>
      <c r="AE111" s="111"/>
      <c r="AF111" s="111"/>
      <c r="AG111" s="95"/>
      <c r="AH111" s="668">
        <f>'報告書（事業主控）'!AH111</f>
        <v>0</v>
      </c>
      <c r="AI111" s="669"/>
      <c r="AJ111" s="669"/>
      <c r="AK111" s="670"/>
      <c r="AL111" s="68"/>
      <c r="AM111" s="69"/>
      <c r="AN111" s="668">
        <f>'報告書（事業主控）'!AN111</f>
        <v>0</v>
      </c>
      <c r="AO111" s="669"/>
      <c r="AP111" s="669"/>
      <c r="AQ111" s="669"/>
      <c r="AR111" s="669"/>
      <c r="AS111" s="395"/>
      <c r="AT111" s="112"/>
    </row>
    <row r="112" spans="2:46" ht="18" customHeight="1" x14ac:dyDescent="0.15">
      <c r="B112" s="694"/>
      <c r="C112" s="695"/>
      <c r="D112" s="695"/>
      <c r="E112" s="695"/>
      <c r="F112" s="695"/>
      <c r="G112" s="695"/>
      <c r="H112" s="695"/>
      <c r="I112" s="696"/>
      <c r="J112" s="694"/>
      <c r="K112" s="695"/>
      <c r="L112" s="695"/>
      <c r="M112" s="695"/>
      <c r="N112" s="698"/>
      <c r="O112" s="113">
        <f>'報告書（事業主控）'!O112</f>
        <v>0</v>
      </c>
      <c r="P112" s="114" t="s">
        <v>45</v>
      </c>
      <c r="Q112" s="113">
        <f>'報告書（事業主控）'!Q112</f>
        <v>0</v>
      </c>
      <c r="R112" s="114" t="s">
        <v>46</v>
      </c>
      <c r="S112" s="113">
        <f>'報告書（事業主控）'!S112</f>
        <v>0</v>
      </c>
      <c r="T112" s="700" t="s">
        <v>48</v>
      </c>
      <c r="U112" s="700"/>
      <c r="V112" s="672">
        <f>'報告書（事業主控）'!V112</f>
        <v>0</v>
      </c>
      <c r="W112" s="673"/>
      <c r="X112" s="673"/>
      <c r="Y112" s="673"/>
      <c r="Z112" s="672">
        <f>'報告書（事業主控）'!Z112</f>
        <v>0</v>
      </c>
      <c r="AA112" s="673"/>
      <c r="AB112" s="673"/>
      <c r="AC112" s="673"/>
      <c r="AD112" s="672">
        <f>'報告書（事業主控）'!AD112</f>
        <v>0</v>
      </c>
      <c r="AE112" s="673"/>
      <c r="AF112" s="673"/>
      <c r="AG112" s="673"/>
      <c r="AH112" s="672">
        <f>'報告書（事業主控）'!AH112</f>
        <v>0</v>
      </c>
      <c r="AI112" s="673"/>
      <c r="AJ112" s="673"/>
      <c r="AK112" s="674"/>
      <c r="AL112" s="405">
        <f>'報告書（事業主控）'!AL112</f>
        <v>0</v>
      </c>
      <c r="AM112" s="671"/>
      <c r="AN112" s="665">
        <f>'報告書（事業主控）'!AN112</f>
        <v>0</v>
      </c>
      <c r="AO112" s="666"/>
      <c r="AP112" s="666"/>
      <c r="AQ112" s="666"/>
      <c r="AR112" s="666"/>
      <c r="AS112" s="394"/>
      <c r="AT112" s="73"/>
    </row>
    <row r="113" spans="2:46" ht="18" customHeight="1" x14ac:dyDescent="0.15">
      <c r="B113" s="691">
        <f>'報告書（事業主控）'!B113</f>
        <v>0</v>
      </c>
      <c r="C113" s="692"/>
      <c r="D113" s="692"/>
      <c r="E113" s="692"/>
      <c r="F113" s="692"/>
      <c r="G113" s="692"/>
      <c r="H113" s="692"/>
      <c r="I113" s="693"/>
      <c r="J113" s="691">
        <f>'報告書（事業主控）'!J113</f>
        <v>0</v>
      </c>
      <c r="K113" s="692"/>
      <c r="L113" s="692"/>
      <c r="M113" s="692"/>
      <c r="N113" s="697"/>
      <c r="O113" s="108">
        <f>'報告書（事業主控）'!O113</f>
        <v>0</v>
      </c>
      <c r="P113" s="90" t="s">
        <v>45</v>
      </c>
      <c r="Q113" s="108">
        <f>'報告書（事業主控）'!Q113</f>
        <v>0</v>
      </c>
      <c r="R113" s="90" t="s">
        <v>46</v>
      </c>
      <c r="S113" s="108">
        <f>'報告書（事業主控）'!S113</f>
        <v>0</v>
      </c>
      <c r="T113" s="699" t="s">
        <v>47</v>
      </c>
      <c r="U113" s="699"/>
      <c r="V113" s="701">
        <f>'報告書（事業主控）'!V113</f>
        <v>0</v>
      </c>
      <c r="W113" s="702"/>
      <c r="X113" s="702"/>
      <c r="Y113" s="95"/>
      <c r="Z113" s="68"/>
      <c r="AA113" s="111"/>
      <c r="AB113" s="111"/>
      <c r="AC113" s="95"/>
      <c r="AD113" s="68"/>
      <c r="AE113" s="111"/>
      <c r="AF113" s="111"/>
      <c r="AG113" s="95"/>
      <c r="AH113" s="668">
        <f>'報告書（事業主控）'!AH113</f>
        <v>0</v>
      </c>
      <c r="AI113" s="669"/>
      <c r="AJ113" s="669"/>
      <c r="AK113" s="670"/>
      <c r="AL113" s="68"/>
      <c r="AM113" s="69"/>
      <c r="AN113" s="668">
        <f>'報告書（事業主控）'!AN113</f>
        <v>0</v>
      </c>
      <c r="AO113" s="669"/>
      <c r="AP113" s="669"/>
      <c r="AQ113" s="669"/>
      <c r="AR113" s="669"/>
      <c r="AS113" s="395"/>
      <c r="AT113" s="112"/>
    </row>
    <row r="114" spans="2:46" ht="18" customHeight="1" x14ac:dyDescent="0.15">
      <c r="B114" s="694"/>
      <c r="C114" s="695"/>
      <c r="D114" s="695"/>
      <c r="E114" s="695"/>
      <c r="F114" s="695"/>
      <c r="G114" s="695"/>
      <c r="H114" s="695"/>
      <c r="I114" s="696"/>
      <c r="J114" s="694"/>
      <c r="K114" s="695"/>
      <c r="L114" s="695"/>
      <c r="M114" s="695"/>
      <c r="N114" s="698"/>
      <c r="O114" s="113">
        <f>'報告書（事業主控）'!O114</f>
        <v>0</v>
      </c>
      <c r="P114" s="114" t="s">
        <v>45</v>
      </c>
      <c r="Q114" s="113">
        <f>'報告書（事業主控）'!Q114</f>
        <v>0</v>
      </c>
      <c r="R114" s="114" t="s">
        <v>46</v>
      </c>
      <c r="S114" s="113">
        <f>'報告書（事業主控）'!S114</f>
        <v>0</v>
      </c>
      <c r="T114" s="700" t="s">
        <v>48</v>
      </c>
      <c r="U114" s="700"/>
      <c r="V114" s="672">
        <f>'報告書（事業主控）'!V114</f>
        <v>0</v>
      </c>
      <c r="W114" s="673"/>
      <c r="X114" s="673"/>
      <c r="Y114" s="673"/>
      <c r="Z114" s="672">
        <f>'報告書（事業主控）'!Z114</f>
        <v>0</v>
      </c>
      <c r="AA114" s="673"/>
      <c r="AB114" s="673"/>
      <c r="AC114" s="673"/>
      <c r="AD114" s="672">
        <f>'報告書（事業主控）'!AD114</f>
        <v>0</v>
      </c>
      <c r="AE114" s="673"/>
      <c r="AF114" s="673"/>
      <c r="AG114" s="673"/>
      <c r="AH114" s="672">
        <f>'報告書（事業主控）'!AH114</f>
        <v>0</v>
      </c>
      <c r="AI114" s="673"/>
      <c r="AJ114" s="673"/>
      <c r="AK114" s="674"/>
      <c r="AL114" s="405">
        <f>'報告書（事業主控）'!AL114</f>
        <v>0</v>
      </c>
      <c r="AM114" s="671"/>
      <c r="AN114" s="665">
        <f>'報告書（事業主控）'!AN114</f>
        <v>0</v>
      </c>
      <c r="AO114" s="666"/>
      <c r="AP114" s="666"/>
      <c r="AQ114" s="666"/>
      <c r="AR114" s="666"/>
      <c r="AS114" s="394"/>
      <c r="AT114" s="73"/>
    </row>
    <row r="115" spans="2:46" ht="18" customHeight="1" x14ac:dyDescent="0.15">
      <c r="B115" s="691">
        <f>'報告書（事業主控）'!B115</f>
        <v>0</v>
      </c>
      <c r="C115" s="692"/>
      <c r="D115" s="692"/>
      <c r="E115" s="692"/>
      <c r="F115" s="692"/>
      <c r="G115" s="692"/>
      <c r="H115" s="692"/>
      <c r="I115" s="693"/>
      <c r="J115" s="691">
        <f>'報告書（事業主控）'!J115</f>
        <v>0</v>
      </c>
      <c r="K115" s="692"/>
      <c r="L115" s="692"/>
      <c r="M115" s="692"/>
      <c r="N115" s="697"/>
      <c r="O115" s="108">
        <f>'報告書（事業主控）'!O115</f>
        <v>0</v>
      </c>
      <c r="P115" s="90" t="s">
        <v>45</v>
      </c>
      <c r="Q115" s="108">
        <f>'報告書（事業主控）'!Q115</f>
        <v>0</v>
      </c>
      <c r="R115" s="90" t="s">
        <v>46</v>
      </c>
      <c r="S115" s="108">
        <f>'報告書（事業主控）'!S115</f>
        <v>0</v>
      </c>
      <c r="T115" s="699" t="s">
        <v>47</v>
      </c>
      <c r="U115" s="699"/>
      <c r="V115" s="701">
        <f>'報告書（事業主控）'!V115</f>
        <v>0</v>
      </c>
      <c r="W115" s="702"/>
      <c r="X115" s="702"/>
      <c r="Y115" s="95"/>
      <c r="Z115" s="68"/>
      <c r="AA115" s="111"/>
      <c r="AB115" s="111"/>
      <c r="AC115" s="95"/>
      <c r="AD115" s="68"/>
      <c r="AE115" s="111"/>
      <c r="AF115" s="111"/>
      <c r="AG115" s="95"/>
      <c r="AH115" s="668">
        <f>'報告書（事業主控）'!AH115</f>
        <v>0</v>
      </c>
      <c r="AI115" s="669"/>
      <c r="AJ115" s="669"/>
      <c r="AK115" s="670"/>
      <c r="AL115" s="68"/>
      <c r="AM115" s="69"/>
      <c r="AN115" s="668">
        <f>'報告書（事業主控）'!AN115</f>
        <v>0</v>
      </c>
      <c r="AO115" s="669"/>
      <c r="AP115" s="669"/>
      <c r="AQ115" s="669"/>
      <c r="AR115" s="669"/>
      <c r="AS115" s="395"/>
      <c r="AT115" s="112"/>
    </row>
    <row r="116" spans="2:46" ht="18" customHeight="1" x14ac:dyDescent="0.15">
      <c r="B116" s="694"/>
      <c r="C116" s="695"/>
      <c r="D116" s="695"/>
      <c r="E116" s="695"/>
      <c r="F116" s="695"/>
      <c r="G116" s="695"/>
      <c r="H116" s="695"/>
      <c r="I116" s="696"/>
      <c r="J116" s="694"/>
      <c r="K116" s="695"/>
      <c r="L116" s="695"/>
      <c r="M116" s="695"/>
      <c r="N116" s="698"/>
      <c r="O116" s="113">
        <f>'報告書（事業主控）'!O116</f>
        <v>0</v>
      </c>
      <c r="P116" s="114" t="s">
        <v>45</v>
      </c>
      <c r="Q116" s="113">
        <f>'報告書（事業主控）'!Q116</f>
        <v>0</v>
      </c>
      <c r="R116" s="114" t="s">
        <v>46</v>
      </c>
      <c r="S116" s="113">
        <f>'報告書（事業主控）'!S116</f>
        <v>0</v>
      </c>
      <c r="T116" s="700" t="s">
        <v>48</v>
      </c>
      <c r="U116" s="700"/>
      <c r="V116" s="672">
        <f>'報告書（事業主控）'!V116</f>
        <v>0</v>
      </c>
      <c r="W116" s="673"/>
      <c r="X116" s="673"/>
      <c r="Y116" s="673"/>
      <c r="Z116" s="672">
        <f>'報告書（事業主控）'!Z116</f>
        <v>0</v>
      </c>
      <c r="AA116" s="673"/>
      <c r="AB116" s="673"/>
      <c r="AC116" s="673"/>
      <c r="AD116" s="672">
        <f>'報告書（事業主控）'!AD116</f>
        <v>0</v>
      </c>
      <c r="AE116" s="673"/>
      <c r="AF116" s="673"/>
      <c r="AG116" s="673"/>
      <c r="AH116" s="672">
        <f>'報告書（事業主控）'!AH116</f>
        <v>0</v>
      </c>
      <c r="AI116" s="673"/>
      <c r="AJ116" s="673"/>
      <c r="AK116" s="674"/>
      <c r="AL116" s="405">
        <f>'報告書（事業主控）'!AL116</f>
        <v>0</v>
      </c>
      <c r="AM116" s="671"/>
      <c r="AN116" s="665">
        <f>'報告書（事業主控）'!AN116</f>
        <v>0</v>
      </c>
      <c r="AO116" s="666"/>
      <c r="AP116" s="666"/>
      <c r="AQ116" s="666"/>
      <c r="AR116" s="666"/>
      <c r="AS116" s="394"/>
      <c r="AT116" s="73"/>
    </row>
    <row r="117" spans="2:46" ht="18" customHeight="1" x14ac:dyDescent="0.15">
      <c r="B117" s="691">
        <f>'報告書（事業主控）'!B117</f>
        <v>0</v>
      </c>
      <c r="C117" s="692"/>
      <c r="D117" s="692"/>
      <c r="E117" s="692"/>
      <c r="F117" s="692"/>
      <c r="G117" s="692"/>
      <c r="H117" s="692"/>
      <c r="I117" s="693"/>
      <c r="J117" s="691">
        <f>'報告書（事業主控）'!J117</f>
        <v>0</v>
      </c>
      <c r="K117" s="692"/>
      <c r="L117" s="692"/>
      <c r="M117" s="692"/>
      <c r="N117" s="697"/>
      <c r="O117" s="108">
        <f>'報告書（事業主控）'!O117</f>
        <v>0</v>
      </c>
      <c r="P117" s="90" t="s">
        <v>45</v>
      </c>
      <c r="Q117" s="108">
        <f>'報告書（事業主控）'!Q117</f>
        <v>0</v>
      </c>
      <c r="R117" s="90" t="s">
        <v>46</v>
      </c>
      <c r="S117" s="108">
        <f>'報告書（事業主控）'!S117</f>
        <v>0</v>
      </c>
      <c r="T117" s="699" t="s">
        <v>47</v>
      </c>
      <c r="U117" s="699"/>
      <c r="V117" s="701">
        <f>'報告書（事業主控）'!V117</f>
        <v>0</v>
      </c>
      <c r="W117" s="702"/>
      <c r="X117" s="702"/>
      <c r="Y117" s="95"/>
      <c r="Z117" s="68"/>
      <c r="AA117" s="111"/>
      <c r="AB117" s="111"/>
      <c r="AC117" s="95"/>
      <c r="AD117" s="68"/>
      <c r="AE117" s="111"/>
      <c r="AF117" s="111"/>
      <c r="AG117" s="95"/>
      <c r="AH117" s="668">
        <f>'報告書（事業主控）'!AH117</f>
        <v>0</v>
      </c>
      <c r="AI117" s="669"/>
      <c r="AJ117" s="669"/>
      <c r="AK117" s="670"/>
      <c r="AL117" s="68"/>
      <c r="AM117" s="69"/>
      <c r="AN117" s="668">
        <f>'報告書（事業主控）'!AN117</f>
        <v>0</v>
      </c>
      <c r="AO117" s="669"/>
      <c r="AP117" s="669"/>
      <c r="AQ117" s="669"/>
      <c r="AR117" s="669"/>
      <c r="AS117" s="395"/>
      <c r="AT117" s="112"/>
    </row>
    <row r="118" spans="2:46" ht="18" customHeight="1" x14ac:dyDescent="0.15">
      <c r="B118" s="694"/>
      <c r="C118" s="695"/>
      <c r="D118" s="695"/>
      <c r="E118" s="695"/>
      <c r="F118" s="695"/>
      <c r="G118" s="695"/>
      <c r="H118" s="695"/>
      <c r="I118" s="696"/>
      <c r="J118" s="694"/>
      <c r="K118" s="695"/>
      <c r="L118" s="695"/>
      <c r="M118" s="695"/>
      <c r="N118" s="698"/>
      <c r="O118" s="113">
        <f>'報告書（事業主控）'!O118</f>
        <v>0</v>
      </c>
      <c r="P118" s="114" t="s">
        <v>45</v>
      </c>
      <c r="Q118" s="113">
        <f>'報告書（事業主控）'!Q118</f>
        <v>0</v>
      </c>
      <c r="R118" s="114" t="s">
        <v>46</v>
      </c>
      <c r="S118" s="113">
        <f>'報告書（事業主控）'!S118</f>
        <v>0</v>
      </c>
      <c r="T118" s="700" t="s">
        <v>48</v>
      </c>
      <c r="U118" s="700"/>
      <c r="V118" s="672">
        <f>'報告書（事業主控）'!V118</f>
        <v>0</v>
      </c>
      <c r="W118" s="673"/>
      <c r="X118" s="673"/>
      <c r="Y118" s="673"/>
      <c r="Z118" s="672">
        <f>'報告書（事業主控）'!Z118</f>
        <v>0</v>
      </c>
      <c r="AA118" s="673"/>
      <c r="AB118" s="673"/>
      <c r="AC118" s="673"/>
      <c r="AD118" s="672">
        <f>'報告書（事業主控）'!AD118</f>
        <v>0</v>
      </c>
      <c r="AE118" s="673"/>
      <c r="AF118" s="673"/>
      <c r="AG118" s="673"/>
      <c r="AH118" s="672">
        <f>'報告書（事業主控）'!AH118</f>
        <v>0</v>
      </c>
      <c r="AI118" s="673"/>
      <c r="AJ118" s="673"/>
      <c r="AK118" s="674"/>
      <c r="AL118" s="405">
        <f>'報告書（事業主控）'!AL118</f>
        <v>0</v>
      </c>
      <c r="AM118" s="671"/>
      <c r="AN118" s="665">
        <f>'報告書（事業主控）'!AN118</f>
        <v>0</v>
      </c>
      <c r="AO118" s="666"/>
      <c r="AP118" s="666"/>
      <c r="AQ118" s="666"/>
      <c r="AR118" s="666"/>
      <c r="AS118" s="394"/>
      <c r="AT118" s="73"/>
    </row>
    <row r="119" spans="2:46" ht="18" customHeight="1" x14ac:dyDescent="0.15">
      <c r="B119" s="424" t="s">
        <v>82</v>
      </c>
      <c r="C119" s="425"/>
      <c r="D119" s="425"/>
      <c r="E119" s="426"/>
      <c r="F119" s="682">
        <f>'報告書（事業主控）'!F119</f>
        <v>0</v>
      </c>
      <c r="G119" s="683"/>
      <c r="H119" s="683"/>
      <c r="I119" s="683"/>
      <c r="J119" s="683"/>
      <c r="K119" s="683"/>
      <c r="L119" s="683"/>
      <c r="M119" s="683"/>
      <c r="N119" s="684"/>
      <c r="O119" s="780" t="s">
        <v>60</v>
      </c>
      <c r="P119" s="781"/>
      <c r="Q119" s="781"/>
      <c r="R119" s="781"/>
      <c r="S119" s="781"/>
      <c r="T119" s="781"/>
      <c r="U119" s="782"/>
      <c r="V119" s="668">
        <f>'報告書（事業主控）'!V119</f>
        <v>0</v>
      </c>
      <c r="W119" s="669"/>
      <c r="X119" s="669"/>
      <c r="Y119" s="670"/>
      <c r="Z119" s="68"/>
      <c r="AA119" s="111"/>
      <c r="AB119" s="111"/>
      <c r="AC119" s="95"/>
      <c r="AD119" s="68"/>
      <c r="AE119" s="111"/>
      <c r="AF119" s="111"/>
      <c r="AG119" s="95"/>
      <c r="AH119" s="668">
        <f>'報告書（事業主控）'!AH119</f>
        <v>0</v>
      </c>
      <c r="AI119" s="669"/>
      <c r="AJ119" s="669"/>
      <c r="AK119" s="670"/>
      <c r="AL119" s="68"/>
      <c r="AM119" s="69"/>
      <c r="AN119" s="668">
        <f>'報告書（事業主控）'!AN119</f>
        <v>0</v>
      </c>
      <c r="AO119" s="669"/>
      <c r="AP119" s="669"/>
      <c r="AQ119" s="669"/>
      <c r="AR119" s="669"/>
      <c r="AS119" s="395"/>
      <c r="AT119" s="112"/>
    </row>
    <row r="120" spans="2:46" ht="18" customHeight="1" x14ac:dyDescent="0.15">
      <c r="B120" s="427"/>
      <c r="C120" s="428"/>
      <c r="D120" s="428"/>
      <c r="E120" s="429"/>
      <c r="F120" s="685"/>
      <c r="G120" s="686"/>
      <c r="H120" s="686"/>
      <c r="I120" s="686"/>
      <c r="J120" s="686"/>
      <c r="K120" s="686"/>
      <c r="L120" s="686"/>
      <c r="M120" s="686"/>
      <c r="N120" s="687"/>
      <c r="O120" s="783"/>
      <c r="P120" s="784"/>
      <c r="Q120" s="784"/>
      <c r="R120" s="784"/>
      <c r="S120" s="784"/>
      <c r="T120" s="784"/>
      <c r="U120" s="785"/>
      <c r="V120" s="399">
        <f>'報告書（事業主控）'!V120</f>
        <v>0</v>
      </c>
      <c r="W120" s="633"/>
      <c r="X120" s="633"/>
      <c r="Y120" s="636"/>
      <c r="Z120" s="399">
        <f>'報告書（事業主控）'!Z120</f>
        <v>0</v>
      </c>
      <c r="AA120" s="634"/>
      <c r="AB120" s="634"/>
      <c r="AC120" s="635"/>
      <c r="AD120" s="399">
        <f>'報告書（事業主控）'!AD120</f>
        <v>0</v>
      </c>
      <c r="AE120" s="634"/>
      <c r="AF120" s="634"/>
      <c r="AG120" s="635"/>
      <c r="AH120" s="399">
        <f>'報告書（事業主控）'!AH120</f>
        <v>0</v>
      </c>
      <c r="AI120" s="400"/>
      <c r="AJ120" s="400"/>
      <c r="AK120" s="400"/>
      <c r="AL120" s="279"/>
      <c r="AM120" s="280"/>
      <c r="AN120" s="399">
        <f>'報告書（事業主控）'!AN120</f>
        <v>0</v>
      </c>
      <c r="AO120" s="633"/>
      <c r="AP120" s="633"/>
      <c r="AQ120" s="633"/>
      <c r="AR120" s="633"/>
      <c r="AS120" s="393"/>
      <c r="AT120" s="269"/>
    </row>
    <row r="121" spans="2:46" ht="18" customHeight="1" x14ac:dyDescent="0.15">
      <c r="B121" s="430"/>
      <c r="C121" s="431"/>
      <c r="D121" s="431"/>
      <c r="E121" s="432"/>
      <c r="F121" s="688"/>
      <c r="G121" s="689"/>
      <c r="H121" s="689"/>
      <c r="I121" s="689"/>
      <c r="J121" s="689"/>
      <c r="K121" s="689"/>
      <c r="L121" s="689"/>
      <c r="M121" s="689"/>
      <c r="N121" s="690"/>
      <c r="O121" s="786"/>
      <c r="P121" s="787"/>
      <c r="Q121" s="787"/>
      <c r="R121" s="787"/>
      <c r="S121" s="787"/>
      <c r="T121" s="787"/>
      <c r="U121" s="788"/>
      <c r="V121" s="665">
        <f>'報告書（事業主控）'!V121</f>
        <v>0</v>
      </c>
      <c r="W121" s="666"/>
      <c r="X121" s="666"/>
      <c r="Y121" s="667"/>
      <c r="Z121" s="665">
        <f>'報告書（事業主控）'!Z121</f>
        <v>0</v>
      </c>
      <c r="AA121" s="666"/>
      <c r="AB121" s="666"/>
      <c r="AC121" s="667"/>
      <c r="AD121" s="665">
        <f>'報告書（事業主控）'!AD121</f>
        <v>0</v>
      </c>
      <c r="AE121" s="666"/>
      <c r="AF121" s="666"/>
      <c r="AG121" s="667"/>
      <c r="AH121" s="665">
        <f>'報告書（事業主控）'!AH121</f>
        <v>0</v>
      </c>
      <c r="AI121" s="666"/>
      <c r="AJ121" s="666"/>
      <c r="AK121" s="667"/>
      <c r="AL121" s="72"/>
      <c r="AM121" s="73"/>
      <c r="AN121" s="665">
        <f>'報告書（事業主控）'!AN121</f>
        <v>0</v>
      </c>
      <c r="AO121" s="666"/>
      <c r="AP121" s="666"/>
      <c r="AQ121" s="666"/>
      <c r="AR121" s="666"/>
      <c r="AS121" s="394"/>
      <c r="AT121" s="73"/>
    </row>
    <row r="122" spans="2:46" ht="18" customHeight="1" x14ac:dyDescent="0.15">
      <c r="AN122" s="664">
        <f>'報告書（事業主控）'!AN122</f>
        <v>0</v>
      </c>
      <c r="AO122" s="664"/>
      <c r="AP122" s="664"/>
      <c r="AQ122" s="664"/>
      <c r="AR122" s="664"/>
      <c r="AS122" s="130"/>
      <c r="AT122" s="83"/>
    </row>
    <row r="123" spans="2:46" ht="31.5" customHeight="1" x14ac:dyDescent="0.15">
      <c r="AN123" s="130"/>
      <c r="AO123" s="130"/>
      <c r="AP123" s="130"/>
      <c r="AQ123" s="130"/>
      <c r="AR123" s="130"/>
      <c r="AS123" s="130"/>
      <c r="AT123" s="83"/>
    </row>
    <row r="124" spans="2:46" ht="7.5" customHeight="1" x14ac:dyDescent="0.15">
      <c r="X124" s="82"/>
      <c r="Y124" s="82"/>
      <c r="Z124" s="83"/>
      <c r="AA124" s="83"/>
      <c r="AB124" s="83"/>
      <c r="AC124" s="83"/>
      <c r="AD124" s="83"/>
      <c r="AE124" s="83"/>
      <c r="AF124" s="83"/>
      <c r="AG124" s="83"/>
      <c r="AH124" s="83"/>
      <c r="AI124" s="83"/>
      <c r="AJ124" s="83"/>
      <c r="AK124" s="83"/>
      <c r="AL124" s="83"/>
      <c r="AM124" s="83"/>
      <c r="AN124" s="83"/>
      <c r="AO124" s="83"/>
      <c r="AP124" s="83"/>
      <c r="AQ124" s="83"/>
      <c r="AR124" s="83"/>
      <c r="AS124" s="83"/>
      <c r="AT124" s="83"/>
    </row>
    <row r="125" spans="2:46" ht="10.5" customHeight="1" x14ac:dyDescent="0.15">
      <c r="X125" s="82"/>
      <c r="Y125" s="82"/>
      <c r="Z125" s="83"/>
      <c r="AA125" s="83"/>
      <c r="AB125" s="83"/>
      <c r="AC125" s="83"/>
      <c r="AD125" s="83"/>
      <c r="AE125" s="83"/>
      <c r="AF125" s="83"/>
      <c r="AG125" s="83"/>
      <c r="AH125" s="83"/>
      <c r="AI125" s="83"/>
      <c r="AJ125" s="83"/>
      <c r="AK125" s="83"/>
      <c r="AL125" s="83"/>
      <c r="AM125" s="83"/>
      <c r="AN125" s="83"/>
      <c r="AO125" s="83"/>
      <c r="AP125" s="83"/>
      <c r="AQ125" s="83"/>
      <c r="AR125" s="83"/>
      <c r="AS125" s="83"/>
      <c r="AT125" s="83"/>
    </row>
    <row r="126" spans="2:46" ht="5.25" customHeight="1" x14ac:dyDescent="0.15">
      <c r="X126" s="82"/>
      <c r="Y126" s="82"/>
      <c r="Z126" s="83"/>
      <c r="AA126" s="83"/>
      <c r="AB126" s="83"/>
      <c r="AC126" s="83"/>
      <c r="AD126" s="83"/>
      <c r="AE126" s="83"/>
      <c r="AF126" s="83"/>
      <c r="AG126" s="83"/>
      <c r="AH126" s="83"/>
      <c r="AI126" s="83"/>
      <c r="AJ126" s="83"/>
      <c r="AK126" s="83"/>
      <c r="AL126" s="83"/>
      <c r="AM126" s="83"/>
      <c r="AN126" s="83"/>
      <c r="AO126" s="83"/>
      <c r="AP126" s="83"/>
      <c r="AQ126" s="83"/>
      <c r="AR126" s="83"/>
      <c r="AS126" s="83"/>
      <c r="AT126" s="83"/>
    </row>
    <row r="127" spans="2:46" ht="5.25" customHeight="1" x14ac:dyDescent="0.15">
      <c r="X127" s="82"/>
      <c r="Y127" s="82"/>
      <c r="Z127" s="83"/>
      <c r="AA127" s="83"/>
      <c r="AB127" s="83"/>
      <c r="AC127" s="83"/>
      <c r="AD127" s="83"/>
      <c r="AE127" s="83"/>
      <c r="AF127" s="83"/>
      <c r="AG127" s="83"/>
      <c r="AH127" s="83"/>
      <c r="AI127" s="83"/>
      <c r="AJ127" s="83"/>
      <c r="AK127" s="83"/>
      <c r="AL127" s="83"/>
      <c r="AM127" s="83"/>
      <c r="AN127" s="83"/>
      <c r="AO127" s="83"/>
      <c r="AP127" s="83"/>
      <c r="AQ127" s="83"/>
      <c r="AR127" s="83"/>
      <c r="AS127" s="83"/>
      <c r="AT127" s="83"/>
    </row>
    <row r="128" spans="2:46" ht="5.25" customHeight="1" x14ac:dyDescent="0.15">
      <c r="X128" s="82"/>
      <c r="Y128" s="82"/>
      <c r="Z128" s="83"/>
      <c r="AA128" s="83"/>
      <c r="AB128" s="83"/>
      <c r="AC128" s="83"/>
      <c r="AD128" s="83"/>
      <c r="AE128" s="83"/>
      <c r="AF128" s="83"/>
      <c r="AG128" s="83"/>
      <c r="AH128" s="83"/>
      <c r="AI128" s="83"/>
      <c r="AJ128" s="83"/>
      <c r="AK128" s="83"/>
      <c r="AL128" s="83"/>
      <c r="AM128" s="83"/>
      <c r="AN128" s="83"/>
      <c r="AO128" s="83"/>
      <c r="AP128" s="83"/>
      <c r="AQ128" s="83"/>
      <c r="AR128" s="83"/>
      <c r="AS128" s="83"/>
      <c r="AT128" s="83"/>
    </row>
    <row r="129" spans="2:46" ht="5.25" customHeight="1" x14ac:dyDescent="0.15">
      <c r="X129" s="82"/>
      <c r="Y129" s="82"/>
      <c r="Z129" s="83"/>
      <c r="AA129" s="83"/>
      <c r="AB129" s="83"/>
      <c r="AC129" s="83"/>
      <c r="AD129" s="83"/>
      <c r="AE129" s="83"/>
      <c r="AF129" s="83"/>
      <c r="AG129" s="83"/>
      <c r="AH129" s="83"/>
      <c r="AI129" s="83"/>
      <c r="AJ129" s="83"/>
      <c r="AK129" s="83"/>
      <c r="AL129" s="83"/>
      <c r="AM129" s="83"/>
      <c r="AN129" s="83"/>
      <c r="AO129" s="83"/>
      <c r="AP129" s="83"/>
      <c r="AQ129" s="83"/>
      <c r="AR129" s="83"/>
      <c r="AS129" s="83"/>
      <c r="AT129" s="83"/>
    </row>
    <row r="130" spans="2:46" ht="17.25" customHeight="1" x14ac:dyDescent="0.15">
      <c r="B130" s="84" t="s">
        <v>50</v>
      </c>
      <c r="L130" s="83"/>
      <c r="M130" s="83"/>
      <c r="N130" s="83"/>
      <c r="O130" s="83"/>
      <c r="P130" s="83"/>
      <c r="Q130" s="83"/>
      <c r="R130" s="83"/>
      <c r="S130" s="85"/>
      <c r="T130" s="85"/>
      <c r="U130" s="85"/>
      <c r="V130" s="85"/>
      <c r="W130" s="85"/>
      <c r="X130" s="83"/>
      <c r="Y130" s="83"/>
      <c r="Z130" s="83"/>
      <c r="AA130" s="83"/>
      <c r="AB130" s="83"/>
      <c r="AC130" s="83"/>
      <c r="AL130" s="86"/>
      <c r="AM130" s="86"/>
      <c r="AN130" s="86"/>
      <c r="AO130" s="86"/>
    </row>
    <row r="131" spans="2:46" ht="12.75" customHeight="1" x14ac:dyDescent="0.15">
      <c r="L131" s="83"/>
      <c r="M131" s="87"/>
      <c r="N131" s="87"/>
      <c r="O131" s="87"/>
      <c r="P131" s="87"/>
      <c r="Q131" s="87"/>
      <c r="R131" s="87"/>
      <c r="S131" s="87"/>
      <c r="T131" s="88"/>
      <c r="U131" s="88"/>
      <c r="V131" s="88"/>
      <c r="W131" s="88"/>
      <c r="X131" s="88"/>
      <c r="Y131" s="88"/>
      <c r="Z131" s="88"/>
      <c r="AA131" s="87"/>
      <c r="AB131" s="87"/>
      <c r="AC131" s="87"/>
      <c r="AL131" s="86"/>
      <c r="AM131" s="852" t="s">
        <v>265</v>
      </c>
      <c r="AN131" s="853"/>
      <c r="AO131" s="853"/>
      <c r="AP131" s="854"/>
    </row>
    <row r="132" spans="2:46" ht="12.75" customHeight="1" x14ac:dyDescent="0.15">
      <c r="L132" s="83"/>
      <c r="M132" s="87"/>
      <c r="N132" s="87"/>
      <c r="O132" s="87"/>
      <c r="P132" s="87"/>
      <c r="Q132" s="87"/>
      <c r="R132" s="87"/>
      <c r="S132" s="87"/>
      <c r="T132" s="88"/>
      <c r="U132" s="88"/>
      <c r="V132" s="88"/>
      <c r="W132" s="88"/>
      <c r="X132" s="88"/>
      <c r="Y132" s="88"/>
      <c r="Z132" s="88"/>
      <c r="AA132" s="87"/>
      <c r="AB132" s="87"/>
      <c r="AC132" s="87"/>
      <c r="AL132" s="86"/>
      <c r="AM132" s="855"/>
      <c r="AN132" s="856"/>
      <c r="AO132" s="856"/>
      <c r="AP132" s="857"/>
    </row>
    <row r="133" spans="2:46" ht="12.75" customHeight="1" x14ac:dyDescent="0.15">
      <c r="L133" s="83"/>
      <c r="M133" s="87"/>
      <c r="N133" s="87"/>
      <c r="O133" s="87"/>
      <c r="P133" s="87"/>
      <c r="Q133" s="87"/>
      <c r="R133" s="87"/>
      <c r="S133" s="87"/>
      <c r="T133" s="87"/>
      <c r="U133" s="87"/>
      <c r="V133" s="87"/>
      <c r="W133" s="87"/>
      <c r="X133" s="87"/>
      <c r="Y133" s="87"/>
      <c r="Z133" s="87"/>
      <c r="AA133" s="87"/>
      <c r="AB133" s="87"/>
      <c r="AC133" s="87"/>
      <c r="AL133" s="86"/>
      <c r="AM133" s="86"/>
      <c r="AN133" s="325"/>
      <c r="AO133" s="325"/>
    </row>
    <row r="134" spans="2:46" ht="6" customHeight="1" x14ac:dyDescent="0.15">
      <c r="L134" s="83"/>
      <c r="M134" s="87"/>
      <c r="N134" s="87"/>
      <c r="O134" s="87"/>
      <c r="P134" s="87"/>
      <c r="Q134" s="87"/>
      <c r="R134" s="87"/>
      <c r="S134" s="87"/>
      <c r="T134" s="87"/>
      <c r="U134" s="87"/>
      <c r="V134" s="87"/>
      <c r="W134" s="87"/>
      <c r="X134" s="87"/>
      <c r="Y134" s="87"/>
      <c r="Z134" s="87"/>
      <c r="AA134" s="87"/>
      <c r="AB134" s="87"/>
      <c r="AC134" s="87"/>
      <c r="AL134" s="86"/>
      <c r="AM134" s="86"/>
    </row>
    <row r="135" spans="2:46" ht="12.75" customHeight="1" x14ac:dyDescent="0.15">
      <c r="B135" s="719" t="s">
        <v>2</v>
      </c>
      <c r="C135" s="720"/>
      <c r="D135" s="720"/>
      <c r="E135" s="720"/>
      <c r="F135" s="720"/>
      <c r="G135" s="720"/>
      <c r="H135" s="720"/>
      <c r="I135" s="720"/>
      <c r="J135" s="744" t="s">
        <v>10</v>
      </c>
      <c r="K135" s="744"/>
      <c r="L135" s="89" t="s">
        <v>3</v>
      </c>
      <c r="M135" s="744" t="s">
        <v>11</v>
      </c>
      <c r="N135" s="744"/>
      <c r="O135" s="750" t="s">
        <v>12</v>
      </c>
      <c r="P135" s="744"/>
      <c r="Q135" s="744"/>
      <c r="R135" s="744"/>
      <c r="S135" s="744"/>
      <c r="T135" s="744"/>
      <c r="U135" s="744" t="s">
        <v>13</v>
      </c>
      <c r="V135" s="744"/>
      <c r="W135" s="744"/>
      <c r="X135" s="83"/>
      <c r="Y135" s="83"/>
      <c r="Z135" s="83"/>
      <c r="AA135" s="83"/>
      <c r="AB135" s="83"/>
      <c r="AC135" s="83"/>
      <c r="AD135" s="90"/>
      <c r="AE135" s="90"/>
      <c r="AF135" s="90"/>
      <c r="AG135" s="90"/>
      <c r="AH135" s="90"/>
      <c r="AI135" s="90"/>
      <c r="AJ135" s="90"/>
      <c r="AK135" s="83"/>
      <c r="AL135" s="517">
        <f>$AL$9</f>
        <v>0</v>
      </c>
      <c r="AM135" s="518"/>
      <c r="AN135" s="675" t="s">
        <v>4</v>
      </c>
      <c r="AO135" s="675"/>
      <c r="AP135" s="518">
        <v>4</v>
      </c>
      <c r="AQ135" s="518"/>
      <c r="AR135" s="675" t="s">
        <v>5</v>
      </c>
      <c r="AS135" s="675"/>
      <c r="AT135" s="741"/>
    </row>
    <row r="136" spans="2:46" ht="13.5" customHeight="1" x14ac:dyDescent="0.15">
      <c r="B136" s="720"/>
      <c r="C136" s="720"/>
      <c r="D136" s="720"/>
      <c r="E136" s="720"/>
      <c r="F136" s="720"/>
      <c r="G136" s="720"/>
      <c r="H136" s="720"/>
      <c r="I136" s="720"/>
      <c r="J136" s="532" t="str">
        <f>$J$10</f>
        <v>1</v>
      </c>
      <c r="K136" s="470" t="str">
        <f>$K$10</f>
        <v>3</v>
      </c>
      <c r="L136" s="534" t="str">
        <f>$L$10</f>
        <v>1</v>
      </c>
      <c r="M136" s="473" t="str">
        <f>$M$10</f>
        <v>0</v>
      </c>
      <c r="N136" s="470" t="str">
        <f>$N$10</f>
        <v>8</v>
      </c>
      <c r="O136" s="473" t="str">
        <f>$O$10</f>
        <v>9</v>
      </c>
      <c r="P136" s="467" t="str">
        <f>$P$10</f>
        <v>5</v>
      </c>
      <c r="Q136" s="467" t="str">
        <f>$Q$10</f>
        <v>1</v>
      </c>
      <c r="R136" s="467" t="str">
        <f>$R$10</f>
        <v>2</v>
      </c>
      <c r="S136" s="467" t="str">
        <f>$S$10</f>
        <v>2</v>
      </c>
      <c r="T136" s="470" t="str">
        <f>$T$10</f>
        <v>5</v>
      </c>
      <c r="U136" s="473">
        <f>$U$10</f>
        <v>0</v>
      </c>
      <c r="V136" s="467">
        <f>$V$10</f>
        <v>0</v>
      </c>
      <c r="W136" s="470">
        <f>$W$10</f>
        <v>0</v>
      </c>
      <c r="X136" s="83"/>
      <c r="Y136" s="83"/>
      <c r="Z136" s="83"/>
      <c r="AA136" s="83"/>
      <c r="AB136" s="83"/>
      <c r="AC136" s="83"/>
      <c r="AD136" s="90"/>
      <c r="AE136" s="90"/>
      <c r="AF136" s="90"/>
      <c r="AG136" s="90"/>
      <c r="AH136" s="90"/>
      <c r="AI136" s="90"/>
      <c r="AJ136" s="90"/>
      <c r="AK136" s="83"/>
      <c r="AL136" s="519"/>
      <c r="AM136" s="520"/>
      <c r="AN136" s="676"/>
      <c r="AO136" s="676"/>
      <c r="AP136" s="520"/>
      <c r="AQ136" s="520"/>
      <c r="AR136" s="676"/>
      <c r="AS136" s="676"/>
      <c r="AT136" s="758"/>
    </row>
    <row r="137" spans="2:46" ht="9" customHeight="1" x14ac:dyDescent="0.15">
      <c r="B137" s="720"/>
      <c r="C137" s="720"/>
      <c r="D137" s="720"/>
      <c r="E137" s="720"/>
      <c r="F137" s="720"/>
      <c r="G137" s="720"/>
      <c r="H137" s="720"/>
      <c r="I137" s="720"/>
      <c r="J137" s="533"/>
      <c r="K137" s="471"/>
      <c r="L137" s="535"/>
      <c r="M137" s="474"/>
      <c r="N137" s="471"/>
      <c r="O137" s="474"/>
      <c r="P137" s="468"/>
      <c r="Q137" s="468"/>
      <c r="R137" s="468"/>
      <c r="S137" s="468"/>
      <c r="T137" s="471"/>
      <c r="U137" s="474"/>
      <c r="V137" s="468"/>
      <c r="W137" s="471"/>
      <c r="X137" s="83"/>
      <c r="Y137" s="83"/>
      <c r="Z137" s="83"/>
      <c r="AA137" s="83"/>
      <c r="AB137" s="83"/>
      <c r="AC137" s="83"/>
      <c r="AD137" s="90"/>
      <c r="AE137" s="90"/>
      <c r="AF137" s="90"/>
      <c r="AG137" s="90"/>
      <c r="AH137" s="90"/>
      <c r="AI137" s="90"/>
      <c r="AJ137" s="90"/>
      <c r="AK137" s="83"/>
      <c r="AL137" s="521"/>
      <c r="AM137" s="522"/>
      <c r="AN137" s="677"/>
      <c r="AO137" s="677"/>
      <c r="AP137" s="522"/>
      <c r="AQ137" s="522"/>
      <c r="AR137" s="677"/>
      <c r="AS137" s="677"/>
      <c r="AT137" s="743"/>
    </row>
    <row r="138" spans="2:46" ht="6" customHeight="1" x14ac:dyDescent="0.15">
      <c r="B138" s="721"/>
      <c r="C138" s="721"/>
      <c r="D138" s="721"/>
      <c r="E138" s="721"/>
      <c r="F138" s="721"/>
      <c r="G138" s="721"/>
      <c r="H138" s="721"/>
      <c r="I138" s="721"/>
      <c r="J138" s="533"/>
      <c r="K138" s="472"/>
      <c r="L138" s="536"/>
      <c r="M138" s="475"/>
      <c r="N138" s="472"/>
      <c r="O138" s="475"/>
      <c r="P138" s="469"/>
      <c r="Q138" s="469"/>
      <c r="R138" s="469"/>
      <c r="S138" s="469"/>
      <c r="T138" s="472"/>
      <c r="U138" s="475"/>
      <c r="V138" s="469"/>
      <c r="W138" s="472"/>
      <c r="X138" s="83"/>
      <c r="Y138" s="83"/>
      <c r="Z138" s="83"/>
      <c r="AA138" s="83"/>
      <c r="AB138" s="83"/>
      <c r="AC138" s="83"/>
      <c r="AD138" s="83"/>
      <c r="AE138" s="83"/>
      <c r="AF138" s="83"/>
      <c r="AG138" s="83"/>
      <c r="AH138" s="83"/>
      <c r="AI138" s="83"/>
      <c r="AJ138" s="83"/>
      <c r="AK138" s="83"/>
    </row>
    <row r="139" spans="2:46" ht="15" customHeight="1" x14ac:dyDescent="0.15">
      <c r="B139" s="703" t="s">
        <v>51</v>
      </c>
      <c r="C139" s="704"/>
      <c r="D139" s="704"/>
      <c r="E139" s="704"/>
      <c r="F139" s="704"/>
      <c r="G139" s="704"/>
      <c r="H139" s="704"/>
      <c r="I139" s="705"/>
      <c r="J139" s="703" t="s">
        <v>6</v>
      </c>
      <c r="K139" s="704"/>
      <c r="L139" s="704"/>
      <c r="M139" s="704"/>
      <c r="N139" s="712"/>
      <c r="O139" s="715" t="s">
        <v>52</v>
      </c>
      <c r="P139" s="704"/>
      <c r="Q139" s="704"/>
      <c r="R139" s="704"/>
      <c r="S139" s="704"/>
      <c r="T139" s="704"/>
      <c r="U139" s="705"/>
      <c r="V139" s="91" t="s">
        <v>53</v>
      </c>
      <c r="W139" s="92"/>
      <c r="X139" s="92"/>
      <c r="Y139" s="718" t="s">
        <v>54</v>
      </c>
      <c r="Z139" s="718"/>
      <c r="AA139" s="718"/>
      <c r="AB139" s="718"/>
      <c r="AC139" s="718"/>
      <c r="AD139" s="718"/>
      <c r="AE139" s="718"/>
      <c r="AF139" s="718"/>
      <c r="AG139" s="718"/>
      <c r="AH139" s="718"/>
      <c r="AI139" s="92"/>
      <c r="AJ139" s="92"/>
      <c r="AK139" s="93"/>
      <c r="AL139" s="779" t="s">
        <v>55</v>
      </c>
      <c r="AM139" s="779"/>
      <c r="AN139" s="771" t="s">
        <v>59</v>
      </c>
      <c r="AO139" s="771"/>
      <c r="AP139" s="771"/>
      <c r="AQ139" s="771"/>
      <c r="AR139" s="771"/>
      <c r="AS139" s="771"/>
      <c r="AT139" s="772"/>
    </row>
    <row r="140" spans="2:46" ht="13.5" customHeight="1" x14ac:dyDescent="0.15">
      <c r="B140" s="706"/>
      <c r="C140" s="707"/>
      <c r="D140" s="707"/>
      <c r="E140" s="707"/>
      <c r="F140" s="707"/>
      <c r="G140" s="707"/>
      <c r="H140" s="707"/>
      <c r="I140" s="708"/>
      <c r="J140" s="706"/>
      <c r="K140" s="707"/>
      <c r="L140" s="707"/>
      <c r="M140" s="707"/>
      <c r="N140" s="713"/>
      <c r="O140" s="716"/>
      <c r="P140" s="707"/>
      <c r="Q140" s="707"/>
      <c r="R140" s="707"/>
      <c r="S140" s="707"/>
      <c r="T140" s="707"/>
      <c r="U140" s="708"/>
      <c r="V140" s="722" t="s">
        <v>7</v>
      </c>
      <c r="W140" s="723"/>
      <c r="X140" s="723"/>
      <c r="Y140" s="724"/>
      <c r="Z140" s="728" t="s">
        <v>16</v>
      </c>
      <c r="AA140" s="729"/>
      <c r="AB140" s="729"/>
      <c r="AC140" s="730"/>
      <c r="AD140" s="734" t="s">
        <v>17</v>
      </c>
      <c r="AE140" s="735"/>
      <c r="AF140" s="735"/>
      <c r="AG140" s="736"/>
      <c r="AH140" s="740" t="s">
        <v>83</v>
      </c>
      <c r="AI140" s="675"/>
      <c r="AJ140" s="675"/>
      <c r="AK140" s="741"/>
      <c r="AL140" s="678" t="s">
        <v>18</v>
      </c>
      <c r="AM140" s="679"/>
      <c r="AN140" s="751" t="s">
        <v>19</v>
      </c>
      <c r="AO140" s="752"/>
      <c r="AP140" s="752"/>
      <c r="AQ140" s="752"/>
      <c r="AR140" s="753"/>
      <c r="AS140" s="753"/>
      <c r="AT140" s="754"/>
    </row>
    <row r="141" spans="2:46" ht="13.5" customHeight="1" x14ac:dyDescent="0.15">
      <c r="B141" s="802"/>
      <c r="C141" s="803"/>
      <c r="D141" s="803"/>
      <c r="E141" s="803"/>
      <c r="F141" s="803"/>
      <c r="G141" s="803"/>
      <c r="H141" s="803"/>
      <c r="I141" s="804"/>
      <c r="J141" s="802"/>
      <c r="K141" s="803"/>
      <c r="L141" s="803"/>
      <c r="M141" s="803"/>
      <c r="N141" s="805"/>
      <c r="O141" s="814"/>
      <c r="P141" s="803"/>
      <c r="Q141" s="803"/>
      <c r="R141" s="803"/>
      <c r="S141" s="803"/>
      <c r="T141" s="803"/>
      <c r="U141" s="804"/>
      <c r="V141" s="725"/>
      <c r="W141" s="726"/>
      <c r="X141" s="726"/>
      <c r="Y141" s="727"/>
      <c r="Z141" s="731"/>
      <c r="AA141" s="732"/>
      <c r="AB141" s="732"/>
      <c r="AC141" s="733"/>
      <c r="AD141" s="737"/>
      <c r="AE141" s="738"/>
      <c r="AF141" s="738"/>
      <c r="AG141" s="739"/>
      <c r="AH141" s="742"/>
      <c r="AI141" s="677"/>
      <c r="AJ141" s="677"/>
      <c r="AK141" s="743"/>
      <c r="AL141" s="680"/>
      <c r="AM141" s="681"/>
      <c r="AN141" s="793"/>
      <c r="AO141" s="793"/>
      <c r="AP141" s="793"/>
      <c r="AQ141" s="793"/>
      <c r="AR141" s="793"/>
      <c r="AS141" s="793"/>
      <c r="AT141" s="794"/>
    </row>
    <row r="142" spans="2:46" ht="18" customHeight="1" x14ac:dyDescent="0.15">
      <c r="B142" s="745">
        <f>'報告書（事業主控）'!B142</f>
        <v>0</v>
      </c>
      <c r="C142" s="746"/>
      <c r="D142" s="746"/>
      <c r="E142" s="746"/>
      <c r="F142" s="746"/>
      <c r="G142" s="746"/>
      <c r="H142" s="746"/>
      <c r="I142" s="747"/>
      <c r="J142" s="745">
        <f>'報告書（事業主控）'!J142</f>
        <v>0</v>
      </c>
      <c r="K142" s="746"/>
      <c r="L142" s="746"/>
      <c r="M142" s="746"/>
      <c r="N142" s="748"/>
      <c r="O142" s="104">
        <f>'報告書（事業主控）'!O142</f>
        <v>0</v>
      </c>
      <c r="P142" s="105" t="s">
        <v>45</v>
      </c>
      <c r="Q142" s="104">
        <f>'報告書（事業主控）'!Q142</f>
        <v>0</v>
      </c>
      <c r="R142" s="105" t="s">
        <v>46</v>
      </c>
      <c r="S142" s="104">
        <f>'報告書（事業主控）'!S142</f>
        <v>0</v>
      </c>
      <c r="T142" s="749" t="s">
        <v>47</v>
      </c>
      <c r="U142" s="749"/>
      <c r="V142" s="701">
        <f>'報告書（事業主控）'!V142</f>
        <v>0</v>
      </c>
      <c r="W142" s="702"/>
      <c r="X142" s="702"/>
      <c r="Y142" s="94" t="s">
        <v>8</v>
      </c>
      <c r="Z142" s="68"/>
      <c r="AA142" s="111"/>
      <c r="AB142" s="111"/>
      <c r="AC142" s="94" t="s">
        <v>8</v>
      </c>
      <c r="AD142" s="68"/>
      <c r="AE142" s="111"/>
      <c r="AF142" s="111"/>
      <c r="AG142" s="107" t="s">
        <v>8</v>
      </c>
      <c r="AH142" s="755">
        <f>'報告書（事業主控）'!AH142</f>
        <v>0</v>
      </c>
      <c r="AI142" s="756"/>
      <c r="AJ142" s="756"/>
      <c r="AK142" s="757"/>
      <c r="AL142" s="68"/>
      <c r="AM142" s="69"/>
      <c r="AN142" s="668">
        <f>'報告書（事業主控）'!AN142</f>
        <v>0</v>
      </c>
      <c r="AO142" s="669"/>
      <c r="AP142" s="669"/>
      <c r="AQ142" s="669"/>
      <c r="AR142" s="669"/>
      <c r="AS142" s="395"/>
      <c r="AT142" s="107" t="s">
        <v>8</v>
      </c>
    </row>
    <row r="143" spans="2:46" ht="18" customHeight="1" x14ac:dyDescent="0.15">
      <c r="B143" s="694"/>
      <c r="C143" s="695"/>
      <c r="D143" s="695"/>
      <c r="E143" s="695"/>
      <c r="F143" s="695"/>
      <c r="G143" s="695"/>
      <c r="H143" s="695"/>
      <c r="I143" s="696"/>
      <c r="J143" s="694"/>
      <c r="K143" s="695"/>
      <c r="L143" s="695"/>
      <c r="M143" s="695"/>
      <c r="N143" s="698"/>
      <c r="O143" s="113">
        <f>'報告書（事業主控）'!O143</f>
        <v>0</v>
      </c>
      <c r="P143" s="114" t="s">
        <v>45</v>
      </c>
      <c r="Q143" s="113">
        <f>'報告書（事業主控）'!Q143</f>
        <v>0</v>
      </c>
      <c r="R143" s="114" t="s">
        <v>46</v>
      </c>
      <c r="S143" s="113">
        <f>'報告書（事業主控）'!S143</f>
        <v>0</v>
      </c>
      <c r="T143" s="700" t="s">
        <v>48</v>
      </c>
      <c r="U143" s="700"/>
      <c r="V143" s="665">
        <f>'報告書（事業主控）'!V143</f>
        <v>0</v>
      </c>
      <c r="W143" s="666"/>
      <c r="X143" s="666"/>
      <c r="Y143" s="666"/>
      <c r="Z143" s="665">
        <f>'報告書（事業主控）'!Z143</f>
        <v>0</v>
      </c>
      <c r="AA143" s="666"/>
      <c r="AB143" s="666"/>
      <c r="AC143" s="666"/>
      <c r="AD143" s="665">
        <f>'報告書（事業主控）'!AD143</f>
        <v>0</v>
      </c>
      <c r="AE143" s="666"/>
      <c r="AF143" s="666"/>
      <c r="AG143" s="667"/>
      <c r="AH143" s="672">
        <f>'報告書（事業主控）'!AH143</f>
        <v>0</v>
      </c>
      <c r="AI143" s="673"/>
      <c r="AJ143" s="673"/>
      <c r="AK143" s="674"/>
      <c r="AL143" s="405">
        <f>'報告書（事業主控）'!AL143</f>
        <v>0</v>
      </c>
      <c r="AM143" s="671"/>
      <c r="AN143" s="665">
        <f>'報告書（事業主控）'!AN143</f>
        <v>0</v>
      </c>
      <c r="AO143" s="666"/>
      <c r="AP143" s="666"/>
      <c r="AQ143" s="666"/>
      <c r="AR143" s="666"/>
      <c r="AS143" s="394"/>
      <c r="AT143" s="73"/>
    </row>
    <row r="144" spans="2:46" ht="18" customHeight="1" x14ac:dyDescent="0.15">
      <c r="B144" s="691">
        <f>'報告書（事業主控）'!B144</f>
        <v>0</v>
      </c>
      <c r="C144" s="692"/>
      <c r="D144" s="692"/>
      <c r="E144" s="692"/>
      <c r="F144" s="692"/>
      <c r="G144" s="692"/>
      <c r="H144" s="692"/>
      <c r="I144" s="693"/>
      <c r="J144" s="691">
        <f>'報告書（事業主控）'!J144</f>
        <v>0</v>
      </c>
      <c r="K144" s="692"/>
      <c r="L144" s="692"/>
      <c r="M144" s="692"/>
      <c r="N144" s="697"/>
      <c r="O144" s="108">
        <f>'報告書（事業主控）'!O144</f>
        <v>0</v>
      </c>
      <c r="P144" s="90" t="s">
        <v>45</v>
      </c>
      <c r="Q144" s="108">
        <f>'報告書（事業主控）'!Q144</f>
        <v>0</v>
      </c>
      <c r="R144" s="90" t="s">
        <v>46</v>
      </c>
      <c r="S144" s="108">
        <f>'報告書（事業主控）'!S144</f>
        <v>0</v>
      </c>
      <c r="T144" s="699" t="s">
        <v>47</v>
      </c>
      <c r="U144" s="699"/>
      <c r="V144" s="701">
        <f>'報告書（事業主控）'!V144</f>
        <v>0</v>
      </c>
      <c r="W144" s="702"/>
      <c r="X144" s="702"/>
      <c r="Y144" s="95"/>
      <c r="Z144" s="68"/>
      <c r="AA144" s="111"/>
      <c r="AB144" s="111"/>
      <c r="AC144" s="95"/>
      <c r="AD144" s="68"/>
      <c r="AE144" s="111"/>
      <c r="AF144" s="111"/>
      <c r="AG144" s="95"/>
      <c r="AH144" s="668">
        <f>'報告書（事業主控）'!AH144</f>
        <v>0</v>
      </c>
      <c r="AI144" s="669"/>
      <c r="AJ144" s="669"/>
      <c r="AK144" s="670"/>
      <c r="AL144" s="68"/>
      <c r="AM144" s="69"/>
      <c r="AN144" s="668">
        <f>'報告書（事業主控）'!AN144</f>
        <v>0</v>
      </c>
      <c r="AO144" s="669"/>
      <c r="AP144" s="669"/>
      <c r="AQ144" s="669"/>
      <c r="AR144" s="669"/>
      <c r="AS144" s="395"/>
      <c r="AT144" s="112"/>
    </row>
    <row r="145" spans="2:46" ht="18" customHeight="1" x14ac:dyDescent="0.15">
      <c r="B145" s="694"/>
      <c r="C145" s="695"/>
      <c r="D145" s="695"/>
      <c r="E145" s="695"/>
      <c r="F145" s="695"/>
      <c r="G145" s="695"/>
      <c r="H145" s="695"/>
      <c r="I145" s="696"/>
      <c r="J145" s="694"/>
      <c r="K145" s="695"/>
      <c r="L145" s="695"/>
      <c r="M145" s="695"/>
      <c r="N145" s="698"/>
      <c r="O145" s="113">
        <f>'報告書（事業主控）'!O145</f>
        <v>0</v>
      </c>
      <c r="P145" s="114" t="s">
        <v>45</v>
      </c>
      <c r="Q145" s="113">
        <f>'報告書（事業主控）'!Q145</f>
        <v>0</v>
      </c>
      <c r="R145" s="114" t="s">
        <v>46</v>
      </c>
      <c r="S145" s="113">
        <f>'報告書（事業主控）'!S145</f>
        <v>0</v>
      </c>
      <c r="T145" s="700" t="s">
        <v>48</v>
      </c>
      <c r="U145" s="700"/>
      <c r="V145" s="672">
        <f>'報告書（事業主控）'!V145</f>
        <v>0</v>
      </c>
      <c r="W145" s="673"/>
      <c r="X145" s="673"/>
      <c r="Y145" s="673"/>
      <c r="Z145" s="672">
        <f>'報告書（事業主控）'!Z145</f>
        <v>0</v>
      </c>
      <c r="AA145" s="673"/>
      <c r="AB145" s="673"/>
      <c r="AC145" s="673"/>
      <c r="AD145" s="672">
        <f>'報告書（事業主控）'!AD145</f>
        <v>0</v>
      </c>
      <c r="AE145" s="673"/>
      <c r="AF145" s="673"/>
      <c r="AG145" s="673"/>
      <c r="AH145" s="672">
        <f>'報告書（事業主控）'!AH145</f>
        <v>0</v>
      </c>
      <c r="AI145" s="673"/>
      <c r="AJ145" s="673"/>
      <c r="AK145" s="674"/>
      <c r="AL145" s="405">
        <f>'報告書（事業主控）'!AL145</f>
        <v>0</v>
      </c>
      <c r="AM145" s="671"/>
      <c r="AN145" s="665">
        <f>'報告書（事業主控）'!AN145</f>
        <v>0</v>
      </c>
      <c r="AO145" s="666"/>
      <c r="AP145" s="666"/>
      <c r="AQ145" s="666"/>
      <c r="AR145" s="666"/>
      <c r="AS145" s="394"/>
      <c r="AT145" s="73"/>
    </row>
    <row r="146" spans="2:46" ht="18" customHeight="1" x14ac:dyDescent="0.15">
      <c r="B146" s="691">
        <f>'報告書（事業主控）'!B146</f>
        <v>0</v>
      </c>
      <c r="C146" s="692"/>
      <c r="D146" s="692"/>
      <c r="E146" s="692"/>
      <c r="F146" s="692"/>
      <c r="G146" s="692"/>
      <c r="H146" s="692"/>
      <c r="I146" s="693"/>
      <c r="J146" s="691">
        <f>'報告書（事業主控）'!J146</f>
        <v>0</v>
      </c>
      <c r="K146" s="692"/>
      <c r="L146" s="692"/>
      <c r="M146" s="692"/>
      <c r="N146" s="697"/>
      <c r="O146" s="108">
        <f>'報告書（事業主控）'!O146</f>
        <v>0</v>
      </c>
      <c r="P146" s="90" t="s">
        <v>45</v>
      </c>
      <c r="Q146" s="108">
        <f>'報告書（事業主控）'!Q146</f>
        <v>0</v>
      </c>
      <c r="R146" s="90" t="s">
        <v>46</v>
      </c>
      <c r="S146" s="108">
        <f>'報告書（事業主控）'!S146</f>
        <v>0</v>
      </c>
      <c r="T146" s="699" t="s">
        <v>47</v>
      </c>
      <c r="U146" s="699"/>
      <c r="V146" s="701">
        <f>'報告書（事業主控）'!V146</f>
        <v>0</v>
      </c>
      <c r="W146" s="702"/>
      <c r="X146" s="702"/>
      <c r="Y146" s="95"/>
      <c r="Z146" s="68"/>
      <c r="AA146" s="111"/>
      <c r="AB146" s="111"/>
      <c r="AC146" s="95"/>
      <c r="AD146" s="68"/>
      <c r="AE146" s="111"/>
      <c r="AF146" s="111"/>
      <c r="AG146" s="95"/>
      <c r="AH146" s="668">
        <f>'報告書（事業主控）'!AH146</f>
        <v>0</v>
      </c>
      <c r="AI146" s="669"/>
      <c r="AJ146" s="669"/>
      <c r="AK146" s="670"/>
      <c r="AL146" s="68"/>
      <c r="AM146" s="69"/>
      <c r="AN146" s="668">
        <f>'報告書（事業主控）'!AN146</f>
        <v>0</v>
      </c>
      <c r="AO146" s="669"/>
      <c r="AP146" s="669"/>
      <c r="AQ146" s="669"/>
      <c r="AR146" s="669"/>
      <c r="AS146" s="395"/>
      <c r="AT146" s="112"/>
    </row>
    <row r="147" spans="2:46" ht="18" customHeight="1" x14ac:dyDescent="0.15">
      <c r="B147" s="694"/>
      <c r="C147" s="695"/>
      <c r="D147" s="695"/>
      <c r="E147" s="695"/>
      <c r="F147" s="695"/>
      <c r="G147" s="695"/>
      <c r="H147" s="695"/>
      <c r="I147" s="696"/>
      <c r="J147" s="694"/>
      <c r="K147" s="695"/>
      <c r="L147" s="695"/>
      <c r="M147" s="695"/>
      <c r="N147" s="698"/>
      <c r="O147" s="113">
        <f>'報告書（事業主控）'!O147</f>
        <v>0</v>
      </c>
      <c r="P147" s="114" t="s">
        <v>45</v>
      </c>
      <c r="Q147" s="113">
        <f>'報告書（事業主控）'!Q147</f>
        <v>0</v>
      </c>
      <c r="R147" s="114" t="s">
        <v>46</v>
      </c>
      <c r="S147" s="113">
        <f>'報告書（事業主控）'!S147</f>
        <v>0</v>
      </c>
      <c r="T147" s="700" t="s">
        <v>48</v>
      </c>
      <c r="U147" s="700"/>
      <c r="V147" s="672">
        <f>'報告書（事業主控）'!V147</f>
        <v>0</v>
      </c>
      <c r="W147" s="673"/>
      <c r="X147" s="673"/>
      <c r="Y147" s="673"/>
      <c r="Z147" s="672">
        <f>'報告書（事業主控）'!Z147</f>
        <v>0</v>
      </c>
      <c r="AA147" s="673"/>
      <c r="AB147" s="673"/>
      <c r="AC147" s="673"/>
      <c r="AD147" s="672">
        <f>'報告書（事業主控）'!AD147</f>
        <v>0</v>
      </c>
      <c r="AE147" s="673"/>
      <c r="AF147" s="673"/>
      <c r="AG147" s="673"/>
      <c r="AH147" s="672">
        <f>'報告書（事業主控）'!AH147</f>
        <v>0</v>
      </c>
      <c r="AI147" s="673"/>
      <c r="AJ147" s="673"/>
      <c r="AK147" s="674"/>
      <c r="AL147" s="405">
        <f>'報告書（事業主控）'!AL147</f>
        <v>0</v>
      </c>
      <c r="AM147" s="671"/>
      <c r="AN147" s="665">
        <f>'報告書（事業主控）'!AN147</f>
        <v>0</v>
      </c>
      <c r="AO147" s="666"/>
      <c r="AP147" s="666"/>
      <c r="AQ147" s="666"/>
      <c r="AR147" s="666"/>
      <c r="AS147" s="394"/>
      <c r="AT147" s="73"/>
    </row>
    <row r="148" spans="2:46" ht="18" customHeight="1" x14ac:dyDescent="0.15">
      <c r="B148" s="691">
        <f>'報告書（事業主控）'!B148</f>
        <v>0</v>
      </c>
      <c r="C148" s="692"/>
      <c r="D148" s="692"/>
      <c r="E148" s="692"/>
      <c r="F148" s="692"/>
      <c r="G148" s="692"/>
      <c r="H148" s="692"/>
      <c r="I148" s="693"/>
      <c r="J148" s="691">
        <f>'報告書（事業主控）'!J148</f>
        <v>0</v>
      </c>
      <c r="K148" s="692"/>
      <c r="L148" s="692"/>
      <c r="M148" s="692"/>
      <c r="N148" s="697"/>
      <c r="O148" s="108">
        <f>'報告書（事業主控）'!O148</f>
        <v>0</v>
      </c>
      <c r="P148" s="90" t="s">
        <v>45</v>
      </c>
      <c r="Q148" s="108">
        <f>'報告書（事業主控）'!Q148</f>
        <v>0</v>
      </c>
      <c r="R148" s="90" t="s">
        <v>46</v>
      </c>
      <c r="S148" s="108">
        <f>'報告書（事業主控）'!S148</f>
        <v>0</v>
      </c>
      <c r="T148" s="699" t="s">
        <v>47</v>
      </c>
      <c r="U148" s="699"/>
      <c r="V148" s="701">
        <f>'報告書（事業主控）'!V148</f>
        <v>0</v>
      </c>
      <c r="W148" s="702"/>
      <c r="X148" s="702"/>
      <c r="Y148" s="95"/>
      <c r="Z148" s="68"/>
      <c r="AA148" s="111"/>
      <c r="AB148" s="111"/>
      <c r="AC148" s="95"/>
      <c r="AD148" s="68"/>
      <c r="AE148" s="111"/>
      <c r="AF148" s="111"/>
      <c r="AG148" s="95"/>
      <c r="AH148" s="668">
        <f>'報告書（事業主控）'!AH148</f>
        <v>0</v>
      </c>
      <c r="AI148" s="669"/>
      <c r="AJ148" s="669"/>
      <c r="AK148" s="670"/>
      <c r="AL148" s="68"/>
      <c r="AM148" s="69"/>
      <c r="AN148" s="668">
        <f>'報告書（事業主控）'!AN148</f>
        <v>0</v>
      </c>
      <c r="AO148" s="669"/>
      <c r="AP148" s="669"/>
      <c r="AQ148" s="669"/>
      <c r="AR148" s="669"/>
      <c r="AS148" s="395"/>
      <c r="AT148" s="112"/>
    </row>
    <row r="149" spans="2:46" ht="18" customHeight="1" x14ac:dyDescent="0.15">
      <c r="B149" s="694"/>
      <c r="C149" s="695"/>
      <c r="D149" s="695"/>
      <c r="E149" s="695"/>
      <c r="F149" s="695"/>
      <c r="G149" s="695"/>
      <c r="H149" s="695"/>
      <c r="I149" s="696"/>
      <c r="J149" s="694"/>
      <c r="K149" s="695"/>
      <c r="L149" s="695"/>
      <c r="M149" s="695"/>
      <c r="N149" s="698"/>
      <c r="O149" s="113">
        <f>'報告書（事業主控）'!O149</f>
        <v>0</v>
      </c>
      <c r="P149" s="114" t="s">
        <v>45</v>
      </c>
      <c r="Q149" s="113">
        <f>'報告書（事業主控）'!Q149</f>
        <v>0</v>
      </c>
      <c r="R149" s="114" t="s">
        <v>46</v>
      </c>
      <c r="S149" s="113">
        <f>'報告書（事業主控）'!S149</f>
        <v>0</v>
      </c>
      <c r="T149" s="700" t="s">
        <v>48</v>
      </c>
      <c r="U149" s="700"/>
      <c r="V149" s="672">
        <f>'報告書（事業主控）'!V149</f>
        <v>0</v>
      </c>
      <c r="W149" s="673"/>
      <c r="X149" s="673"/>
      <c r="Y149" s="673"/>
      <c r="Z149" s="672">
        <f>'報告書（事業主控）'!Z149</f>
        <v>0</v>
      </c>
      <c r="AA149" s="673"/>
      <c r="AB149" s="673"/>
      <c r="AC149" s="673"/>
      <c r="AD149" s="672">
        <f>'報告書（事業主控）'!AD149</f>
        <v>0</v>
      </c>
      <c r="AE149" s="673"/>
      <c r="AF149" s="673"/>
      <c r="AG149" s="673"/>
      <c r="AH149" s="672">
        <f>'報告書（事業主控）'!AH149</f>
        <v>0</v>
      </c>
      <c r="AI149" s="673"/>
      <c r="AJ149" s="673"/>
      <c r="AK149" s="674"/>
      <c r="AL149" s="405">
        <f>'報告書（事業主控）'!AL149</f>
        <v>0</v>
      </c>
      <c r="AM149" s="671"/>
      <c r="AN149" s="665">
        <f>'報告書（事業主控）'!AN149</f>
        <v>0</v>
      </c>
      <c r="AO149" s="666"/>
      <c r="AP149" s="666"/>
      <c r="AQ149" s="666"/>
      <c r="AR149" s="666"/>
      <c r="AS149" s="394"/>
      <c r="AT149" s="73"/>
    </row>
    <row r="150" spans="2:46" ht="18" customHeight="1" x14ac:dyDescent="0.15">
      <c r="B150" s="691">
        <f>'報告書（事業主控）'!B150</f>
        <v>0</v>
      </c>
      <c r="C150" s="692"/>
      <c r="D150" s="692"/>
      <c r="E150" s="692"/>
      <c r="F150" s="692"/>
      <c r="G150" s="692"/>
      <c r="H150" s="692"/>
      <c r="I150" s="693"/>
      <c r="J150" s="691">
        <f>'報告書（事業主控）'!J150</f>
        <v>0</v>
      </c>
      <c r="K150" s="692"/>
      <c r="L150" s="692"/>
      <c r="M150" s="692"/>
      <c r="N150" s="697"/>
      <c r="O150" s="108">
        <f>'報告書（事業主控）'!O150</f>
        <v>0</v>
      </c>
      <c r="P150" s="90" t="s">
        <v>45</v>
      </c>
      <c r="Q150" s="108">
        <f>'報告書（事業主控）'!Q150</f>
        <v>0</v>
      </c>
      <c r="R150" s="90" t="s">
        <v>46</v>
      </c>
      <c r="S150" s="108">
        <f>'報告書（事業主控）'!S150</f>
        <v>0</v>
      </c>
      <c r="T150" s="699" t="s">
        <v>47</v>
      </c>
      <c r="U150" s="699"/>
      <c r="V150" s="701">
        <f>'報告書（事業主控）'!V150</f>
        <v>0</v>
      </c>
      <c r="W150" s="702"/>
      <c r="X150" s="702"/>
      <c r="Y150" s="95"/>
      <c r="Z150" s="68"/>
      <c r="AA150" s="111"/>
      <c r="AB150" s="111"/>
      <c r="AC150" s="95"/>
      <c r="AD150" s="68"/>
      <c r="AE150" s="111"/>
      <c r="AF150" s="111"/>
      <c r="AG150" s="95"/>
      <c r="AH150" s="668">
        <f>'報告書（事業主控）'!AH150</f>
        <v>0</v>
      </c>
      <c r="AI150" s="669"/>
      <c r="AJ150" s="669"/>
      <c r="AK150" s="670"/>
      <c r="AL150" s="68"/>
      <c r="AM150" s="69"/>
      <c r="AN150" s="668">
        <f>'報告書（事業主控）'!AN150</f>
        <v>0</v>
      </c>
      <c r="AO150" s="669"/>
      <c r="AP150" s="669"/>
      <c r="AQ150" s="669"/>
      <c r="AR150" s="669"/>
      <c r="AS150" s="395"/>
      <c r="AT150" s="112"/>
    </row>
    <row r="151" spans="2:46" ht="18" customHeight="1" x14ac:dyDescent="0.15">
      <c r="B151" s="694"/>
      <c r="C151" s="695"/>
      <c r="D151" s="695"/>
      <c r="E151" s="695"/>
      <c r="F151" s="695"/>
      <c r="G151" s="695"/>
      <c r="H151" s="695"/>
      <c r="I151" s="696"/>
      <c r="J151" s="694"/>
      <c r="K151" s="695"/>
      <c r="L151" s="695"/>
      <c r="M151" s="695"/>
      <c r="N151" s="698"/>
      <c r="O151" s="113">
        <f>'報告書（事業主控）'!O151</f>
        <v>0</v>
      </c>
      <c r="P151" s="114" t="s">
        <v>45</v>
      </c>
      <c r="Q151" s="113">
        <f>'報告書（事業主控）'!Q151</f>
        <v>0</v>
      </c>
      <c r="R151" s="114" t="s">
        <v>46</v>
      </c>
      <c r="S151" s="113">
        <f>'報告書（事業主控）'!S151</f>
        <v>0</v>
      </c>
      <c r="T151" s="700" t="s">
        <v>48</v>
      </c>
      <c r="U151" s="700"/>
      <c r="V151" s="672">
        <f>'報告書（事業主控）'!V151</f>
        <v>0</v>
      </c>
      <c r="W151" s="673"/>
      <c r="X151" s="673"/>
      <c r="Y151" s="673"/>
      <c r="Z151" s="672">
        <f>'報告書（事業主控）'!Z151</f>
        <v>0</v>
      </c>
      <c r="AA151" s="673"/>
      <c r="AB151" s="673"/>
      <c r="AC151" s="673"/>
      <c r="AD151" s="672">
        <f>'報告書（事業主控）'!AD151</f>
        <v>0</v>
      </c>
      <c r="AE151" s="673"/>
      <c r="AF151" s="673"/>
      <c r="AG151" s="673"/>
      <c r="AH151" s="672">
        <f>'報告書（事業主控）'!AH151</f>
        <v>0</v>
      </c>
      <c r="AI151" s="673"/>
      <c r="AJ151" s="673"/>
      <c r="AK151" s="674"/>
      <c r="AL151" s="405">
        <f>'報告書（事業主控）'!AL151</f>
        <v>0</v>
      </c>
      <c r="AM151" s="671"/>
      <c r="AN151" s="665">
        <f>'報告書（事業主控）'!AN151</f>
        <v>0</v>
      </c>
      <c r="AO151" s="666"/>
      <c r="AP151" s="666"/>
      <c r="AQ151" s="666"/>
      <c r="AR151" s="666"/>
      <c r="AS151" s="394"/>
      <c r="AT151" s="73"/>
    </row>
    <row r="152" spans="2:46" ht="18" customHeight="1" x14ac:dyDescent="0.15">
      <c r="B152" s="691">
        <f>'報告書（事業主控）'!B152</f>
        <v>0</v>
      </c>
      <c r="C152" s="692"/>
      <c r="D152" s="692"/>
      <c r="E152" s="692"/>
      <c r="F152" s="692"/>
      <c r="G152" s="692"/>
      <c r="H152" s="692"/>
      <c r="I152" s="693"/>
      <c r="J152" s="691">
        <f>'報告書（事業主控）'!J152</f>
        <v>0</v>
      </c>
      <c r="K152" s="692"/>
      <c r="L152" s="692"/>
      <c r="M152" s="692"/>
      <c r="N152" s="697"/>
      <c r="O152" s="108">
        <f>'報告書（事業主控）'!O152</f>
        <v>0</v>
      </c>
      <c r="P152" s="90" t="s">
        <v>45</v>
      </c>
      <c r="Q152" s="108">
        <f>'報告書（事業主控）'!Q152</f>
        <v>0</v>
      </c>
      <c r="R152" s="90" t="s">
        <v>46</v>
      </c>
      <c r="S152" s="108">
        <f>'報告書（事業主控）'!S152</f>
        <v>0</v>
      </c>
      <c r="T152" s="699" t="s">
        <v>47</v>
      </c>
      <c r="U152" s="699"/>
      <c r="V152" s="701">
        <f>'報告書（事業主控）'!V152</f>
        <v>0</v>
      </c>
      <c r="W152" s="702"/>
      <c r="X152" s="702"/>
      <c r="Y152" s="95"/>
      <c r="Z152" s="68"/>
      <c r="AA152" s="111"/>
      <c r="AB152" s="111"/>
      <c r="AC152" s="95"/>
      <c r="AD152" s="68"/>
      <c r="AE152" s="111"/>
      <c r="AF152" s="111"/>
      <c r="AG152" s="95"/>
      <c r="AH152" s="668">
        <f>'報告書（事業主控）'!AH152</f>
        <v>0</v>
      </c>
      <c r="AI152" s="669"/>
      <c r="AJ152" s="669"/>
      <c r="AK152" s="670"/>
      <c r="AL152" s="68"/>
      <c r="AM152" s="69"/>
      <c r="AN152" s="668">
        <f>'報告書（事業主控）'!AN152</f>
        <v>0</v>
      </c>
      <c r="AO152" s="669"/>
      <c r="AP152" s="669"/>
      <c r="AQ152" s="669"/>
      <c r="AR152" s="669"/>
      <c r="AS152" s="395"/>
      <c r="AT152" s="112"/>
    </row>
    <row r="153" spans="2:46" ht="18" customHeight="1" x14ac:dyDescent="0.15">
      <c r="B153" s="694"/>
      <c r="C153" s="695"/>
      <c r="D153" s="695"/>
      <c r="E153" s="695"/>
      <c r="F153" s="695"/>
      <c r="G153" s="695"/>
      <c r="H153" s="695"/>
      <c r="I153" s="696"/>
      <c r="J153" s="694"/>
      <c r="K153" s="695"/>
      <c r="L153" s="695"/>
      <c r="M153" s="695"/>
      <c r="N153" s="698"/>
      <c r="O153" s="113">
        <f>'報告書（事業主控）'!O153</f>
        <v>0</v>
      </c>
      <c r="P153" s="114" t="s">
        <v>45</v>
      </c>
      <c r="Q153" s="113">
        <f>'報告書（事業主控）'!Q153</f>
        <v>0</v>
      </c>
      <c r="R153" s="114" t="s">
        <v>46</v>
      </c>
      <c r="S153" s="113">
        <f>'報告書（事業主控）'!S153</f>
        <v>0</v>
      </c>
      <c r="T153" s="700" t="s">
        <v>48</v>
      </c>
      <c r="U153" s="700"/>
      <c r="V153" s="672">
        <f>'報告書（事業主控）'!V153</f>
        <v>0</v>
      </c>
      <c r="W153" s="673"/>
      <c r="X153" s="673"/>
      <c r="Y153" s="673"/>
      <c r="Z153" s="672">
        <f>'報告書（事業主控）'!Z153</f>
        <v>0</v>
      </c>
      <c r="AA153" s="673"/>
      <c r="AB153" s="673"/>
      <c r="AC153" s="673"/>
      <c r="AD153" s="672">
        <f>'報告書（事業主控）'!AD153</f>
        <v>0</v>
      </c>
      <c r="AE153" s="673"/>
      <c r="AF153" s="673"/>
      <c r="AG153" s="673"/>
      <c r="AH153" s="672">
        <f>'報告書（事業主控）'!AH153</f>
        <v>0</v>
      </c>
      <c r="AI153" s="673"/>
      <c r="AJ153" s="673"/>
      <c r="AK153" s="674"/>
      <c r="AL153" s="405">
        <f>'報告書（事業主控）'!AL153</f>
        <v>0</v>
      </c>
      <c r="AM153" s="671"/>
      <c r="AN153" s="665">
        <f>'報告書（事業主控）'!AN153</f>
        <v>0</v>
      </c>
      <c r="AO153" s="666"/>
      <c r="AP153" s="666"/>
      <c r="AQ153" s="666"/>
      <c r="AR153" s="666"/>
      <c r="AS153" s="394"/>
      <c r="AT153" s="73"/>
    </row>
    <row r="154" spans="2:46" ht="18" customHeight="1" x14ac:dyDescent="0.15">
      <c r="B154" s="691">
        <f>'報告書（事業主控）'!B154</f>
        <v>0</v>
      </c>
      <c r="C154" s="692"/>
      <c r="D154" s="692"/>
      <c r="E154" s="692"/>
      <c r="F154" s="692"/>
      <c r="G154" s="692"/>
      <c r="H154" s="692"/>
      <c r="I154" s="693"/>
      <c r="J154" s="691">
        <f>'報告書（事業主控）'!J154</f>
        <v>0</v>
      </c>
      <c r="K154" s="692"/>
      <c r="L154" s="692"/>
      <c r="M154" s="692"/>
      <c r="N154" s="697"/>
      <c r="O154" s="108">
        <f>'報告書（事業主控）'!O154</f>
        <v>0</v>
      </c>
      <c r="P154" s="90" t="s">
        <v>45</v>
      </c>
      <c r="Q154" s="108">
        <f>'報告書（事業主控）'!Q154</f>
        <v>0</v>
      </c>
      <c r="R154" s="90" t="s">
        <v>46</v>
      </c>
      <c r="S154" s="108">
        <f>'報告書（事業主控）'!S154</f>
        <v>0</v>
      </c>
      <c r="T154" s="699" t="s">
        <v>47</v>
      </c>
      <c r="U154" s="699"/>
      <c r="V154" s="701">
        <f>'報告書（事業主控）'!V154</f>
        <v>0</v>
      </c>
      <c r="W154" s="702"/>
      <c r="X154" s="702"/>
      <c r="Y154" s="95"/>
      <c r="Z154" s="68"/>
      <c r="AA154" s="111"/>
      <c r="AB154" s="111"/>
      <c r="AC154" s="95"/>
      <c r="AD154" s="68"/>
      <c r="AE154" s="111"/>
      <c r="AF154" s="111"/>
      <c r="AG154" s="95"/>
      <c r="AH154" s="668">
        <f>'報告書（事業主控）'!AH154</f>
        <v>0</v>
      </c>
      <c r="AI154" s="669"/>
      <c r="AJ154" s="669"/>
      <c r="AK154" s="670"/>
      <c r="AL154" s="68"/>
      <c r="AM154" s="69"/>
      <c r="AN154" s="668">
        <f>'報告書（事業主控）'!AN154</f>
        <v>0</v>
      </c>
      <c r="AO154" s="669"/>
      <c r="AP154" s="669"/>
      <c r="AQ154" s="669"/>
      <c r="AR154" s="669"/>
      <c r="AS154" s="395"/>
      <c r="AT154" s="112"/>
    </row>
    <row r="155" spans="2:46" ht="18" customHeight="1" x14ac:dyDescent="0.15">
      <c r="B155" s="694"/>
      <c r="C155" s="695"/>
      <c r="D155" s="695"/>
      <c r="E155" s="695"/>
      <c r="F155" s="695"/>
      <c r="G155" s="695"/>
      <c r="H155" s="695"/>
      <c r="I155" s="696"/>
      <c r="J155" s="694"/>
      <c r="K155" s="695"/>
      <c r="L155" s="695"/>
      <c r="M155" s="695"/>
      <c r="N155" s="698"/>
      <c r="O155" s="113">
        <f>'報告書（事業主控）'!O155</f>
        <v>0</v>
      </c>
      <c r="P155" s="114" t="s">
        <v>45</v>
      </c>
      <c r="Q155" s="113">
        <f>'報告書（事業主控）'!Q155</f>
        <v>0</v>
      </c>
      <c r="R155" s="114" t="s">
        <v>46</v>
      </c>
      <c r="S155" s="113">
        <f>'報告書（事業主控）'!S155</f>
        <v>0</v>
      </c>
      <c r="T155" s="700" t="s">
        <v>48</v>
      </c>
      <c r="U155" s="700"/>
      <c r="V155" s="672">
        <f>'報告書（事業主控）'!V155</f>
        <v>0</v>
      </c>
      <c r="W155" s="673"/>
      <c r="X155" s="673"/>
      <c r="Y155" s="673"/>
      <c r="Z155" s="672">
        <f>'報告書（事業主控）'!Z155</f>
        <v>0</v>
      </c>
      <c r="AA155" s="673"/>
      <c r="AB155" s="673"/>
      <c r="AC155" s="673"/>
      <c r="AD155" s="672">
        <f>'報告書（事業主控）'!AD155</f>
        <v>0</v>
      </c>
      <c r="AE155" s="673"/>
      <c r="AF155" s="673"/>
      <c r="AG155" s="673"/>
      <c r="AH155" s="672">
        <f>'報告書（事業主控）'!AH155</f>
        <v>0</v>
      </c>
      <c r="AI155" s="673"/>
      <c r="AJ155" s="673"/>
      <c r="AK155" s="674"/>
      <c r="AL155" s="405">
        <f>'報告書（事業主控）'!AL155</f>
        <v>0</v>
      </c>
      <c r="AM155" s="671"/>
      <c r="AN155" s="665">
        <f>'報告書（事業主控）'!AN155</f>
        <v>0</v>
      </c>
      <c r="AO155" s="666"/>
      <c r="AP155" s="666"/>
      <c r="AQ155" s="666"/>
      <c r="AR155" s="666"/>
      <c r="AS155" s="394"/>
      <c r="AT155" s="73"/>
    </row>
    <row r="156" spans="2:46" ht="18" customHeight="1" x14ac:dyDescent="0.15">
      <c r="B156" s="691">
        <f>'報告書（事業主控）'!B156</f>
        <v>0</v>
      </c>
      <c r="C156" s="692"/>
      <c r="D156" s="692"/>
      <c r="E156" s="692"/>
      <c r="F156" s="692"/>
      <c r="G156" s="692"/>
      <c r="H156" s="692"/>
      <c r="I156" s="693"/>
      <c r="J156" s="691">
        <f>'報告書（事業主控）'!J156</f>
        <v>0</v>
      </c>
      <c r="K156" s="692"/>
      <c r="L156" s="692"/>
      <c r="M156" s="692"/>
      <c r="N156" s="697"/>
      <c r="O156" s="108">
        <f>'報告書（事業主控）'!O156</f>
        <v>0</v>
      </c>
      <c r="P156" s="90" t="s">
        <v>45</v>
      </c>
      <c r="Q156" s="108">
        <f>'報告書（事業主控）'!Q156</f>
        <v>0</v>
      </c>
      <c r="R156" s="90" t="s">
        <v>46</v>
      </c>
      <c r="S156" s="108">
        <f>'報告書（事業主控）'!S156</f>
        <v>0</v>
      </c>
      <c r="T156" s="699" t="s">
        <v>47</v>
      </c>
      <c r="U156" s="699"/>
      <c r="V156" s="701">
        <f>'報告書（事業主控）'!V156</f>
        <v>0</v>
      </c>
      <c r="W156" s="702"/>
      <c r="X156" s="702"/>
      <c r="Y156" s="95"/>
      <c r="Z156" s="68"/>
      <c r="AA156" s="111"/>
      <c r="AB156" s="111"/>
      <c r="AC156" s="95"/>
      <c r="AD156" s="68"/>
      <c r="AE156" s="111"/>
      <c r="AF156" s="111"/>
      <c r="AG156" s="95"/>
      <c r="AH156" s="668">
        <f>'報告書（事業主控）'!AH156</f>
        <v>0</v>
      </c>
      <c r="AI156" s="669"/>
      <c r="AJ156" s="669"/>
      <c r="AK156" s="670"/>
      <c r="AL156" s="68"/>
      <c r="AM156" s="69"/>
      <c r="AN156" s="668">
        <f>'報告書（事業主控）'!AN156</f>
        <v>0</v>
      </c>
      <c r="AO156" s="669"/>
      <c r="AP156" s="669"/>
      <c r="AQ156" s="669"/>
      <c r="AR156" s="669"/>
      <c r="AS156" s="395"/>
      <c r="AT156" s="112"/>
    </row>
    <row r="157" spans="2:46" ht="18" customHeight="1" x14ac:dyDescent="0.15">
      <c r="B157" s="694"/>
      <c r="C157" s="695"/>
      <c r="D157" s="695"/>
      <c r="E157" s="695"/>
      <c r="F157" s="695"/>
      <c r="G157" s="695"/>
      <c r="H157" s="695"/>
      <c r="I157" s="696"/>
      <c r="J157" s="694"/>
      <c r="K157" s="695"/>
      <c r="L157" s="695"/>
      <c r="M157" s="695"/>
      <c r="N157" s="698"/>
      <c r="O157" s="113">
        <f>'報告書（事業主控）'!O157</f>
        <v>0</v>
      </c>
      <c r="P157" s="114" t="s">
        <v>45</v>
      </c>
      <c r="Q157" s="113">
        <f>'報告書（事業主控）'!Q157</f>
        <v>0</v>
      </c>
      <c r="R157" s="114" t="s">
        <v>46</v>
      </c>
      <c r="S157" s="113">
        <f>'報告書（事業主控）'!S157</f>
        <v>0</v>
      </c>
      <c r="T157" s="700" t="s">
        <v>48</v>
      </c>
      <c r="U157" s="700"/>
      <c r="V157" s="672">
        <f>'報告書（事業主控）'!V157</f>
        <v>0</v>
      </c>
      <c r="W157" s="673"/>
      <c r="X157" s="673"/>
      <c r="Y157" s="673"/>
      <c r="Z157" s="672">
        <f>'報告書（事業主控）'!Z157</f>
        <v>0</v>
      </c>
      <c r="AA157" s="673"/>
      <c r="AB157" s="673"/>
      <c r="AC157" s="673"/>
      <c r="AD157" s="672">
        <f>'報告書（事業主控）'!AD157</f>
        <v>0</v>
      </c>
      <c r="AE157" s="673"/>
      <c r="AF157" s="673"/>
      <c r="AG157" s="673"/>
      <c r="AH157" s="672">
        <f>'報告書（事業主控）'!AH157</f>
        <v>0</v>
      </c>
      <c r="AI157" s="673"/>
      <c r="AJ157" s="673"/>
      <c r="AK157" s="674"/>
      <c r="AL157" s="405">
        <f>'報告書（事業主控）'!AL157</f>
        <v>0</v>
      </c>
      <c r="AM157" s="671"/>
      <c r="AN157" s="665">
        <f>'報告書（事業主控）'!AN157</f>
        <v>0</v>
      </c>
      <c r="AO157" s="666"/>
      <c r="AP157" s="666"/>
      <c r="AQ157" s="666"/>
      <c r="AR157" s="666"/>
      <c r="AS157" s="394"/>
      <c r="AT157" s="73"/>
    </row>
    <row r="158" spans="2:46" ht="18" customHeight="1" x14ac:dyDescent="0.15">
      <c r="B158" s="691">
        <f>'報告書（事業主控）'!B158</f>
        <v>0</v>
      </c>
      <c r="C158" s="692"/>
      <c r="D158" s="692"/>
      <c r="E158" s="692"/>
      <c r="F158" s="692"/>
      <c r="G158" s="692"/>
      <c r="H158" s="692"/>
      <c r="I158" s="693"/>
      <c r="J158" s="691">
        <f>'報告書（事業主控）'!J158</f>
        <v>0</v>
      </c>
      <c r="K158" s="692"/>
      <c r="L158" s="692"/>
      <c r="M158" s="692"/>
      <c r="N158" s="697"/>
      <c r="O158" s="108">
        <f>'報告書（事業主控）'!O158</f>
        <v>0</v>
      </c>
      <c r="P158" s="90" t="s">
        <v>45</v>
      </c>
      <c r="Q158" s="108">
        <f>'報告書（事業主控）'!Q158</f>
        <v>0</v>
      </c>
      <c r="R158" s="90" t="s">
        <v>46</v>
      </c>
      <c r="S158" s="108">
        <f>'報告書（事業主控）'!S158</f>
        <v>0</v>
      </c>
      <c r="T158" s="699" t="s">
        <v>47</v>
      </c>
      <c r="U158" s="699"/>
      <c r="V158" s="701">
        <f>'報告書（事業主控）'!V158</f>
        <v>0</v>
      </c>
      <c r="W158" s="702"/>
      <c r="X158" s="702"/>
      <c r="Y158" s="95"/>
      <c r="Z158" s="68"/>
      <c r="AA158" s="111"/>
      <c r="AB158" s="111"/>
      <c r="AC158" s="95"/>
      <c r="AD158" s="68"/>
      <c r="AE158" s="111"/>
      <c r="AF158" s="111"/>
      <c r="AG158" s="95"/>
      <c r="AH158" s="668">
        <f>'報告書（事業主控）'!AH158</f>
        <v>0</v>
      </c>
      <c r="AI158" s="669"/>
      <c r="AJ158" s="669"/>
      <c r="AK158" s="670"/>
      <c r="AL158" s="68"/>
      <c r="AM158" s="69"/>
      <c r="AN158" s="668">
        <f>'報告書（事業主控）'!AN158</f>
        <v>0</v>
      </c>
      <c r="AO158" s="669"/>
      <c r="AP158" s="669"/>
      <c r="AQ158" s="669"/>
      <c r="AR158" s="669"/>
      <c r="AS158" s="395"/>
      <c r="AT158" s="112"/>
    </row>
    <row r="159" spans="2:46" ht="18" customHeight="1" x14ac:dyDescent="0.15">
      <c r="B159" s="694"/>
      <c r="C159" s="695"/>
      <c r="D159" s="695"/>
      <c r="E159" s="695"/>
      <c r="F159" s="695"/>
      <c r="G159" s="695"/>
      <c r="H159" s="695"/>
      <c r="I159" s="696"/>
      <c r="J159" s="694"/>
      <c r="K159" s="695"/>
      <c r="L159" s="695"/>
      <c r="M159" s="695"/>
      <c r="N159" s="698"/>
      <c r="O159" s="113">
        <f>'報告書（事業主控）'!O159</f>
        <v>0</v>
      </c>
      <c r="P159" s="114" t="s">
        <v>45</v>
      </c>
      <c r="Q159" s="113">
        <f>'報告書（事業主控）'!Q159</f>
        <v>0</v>
      </c>
      <c r="R159" s="114" t="s">
        <v>46</v>
      </c>
      <c r="S159" s="113">
        <f>'報告書（事業主控）'!S159</f>
        <v>0</v>
      </c>
      <c r="T159" s="700" t="s">
        <v>48</v>
      </c>
      <c r="U159" s="700"/>
      <c r="V159" s="672">
        <f>'報告書（事業主控）'!V159</f>
        <v>0</v>
      </c>
      <c r="W159" s="673"/>
      <c r="X159" s="673"/>
      <c r="Y159" s="673"/>
      <c r="Z159" s="672">
        <f>'報告書（事業主控）'!Z159</f>
        <v>0</v>
      </c>
      <c r="AA159" s="673"/>
      <c r="AB159" s="673"/>
      <c r="AC159" s="673"/>
      <c r="AD159" s="672">
        <f>'報告書（事業主控）'!AD159</f>
        <v>0</v>
      </c>
      <c r="AE159" s="673"/>
      <c r="AF159" s="673"/>
      <c r="AG159" s="673"/>
      <c r="AH159" s="672">
        <f>'報告書（事業主控）'!AH159</f>
        <v>0</v>
      </c>
      <c r="AI159" s="673"/>
      <c r="AJ159" s="673"/>
      <c r="AK159" s="674"/>
      <c r="AL159" s="405">
        <f>'報告書（事業主控）'!AL159</f>
        <v>0</v>
      </c>
      <c r="AM159" s="671"/>
      <c r="AN159" s="665">
        <f>'報告書（事業主控）'!AN159</f>
        <v>0</v>
      </c>
      <c r="AO159" s="666"/>
      <c r="AP159" s="666"/>
      <c r="AQ159" s="666"/>
      <c r="AR159" s="666"/>
      <c r="AS159" s="394"/>
      <c r="AT159" s="73"/>
    </row>
    <row r="160" spans="2:46" ht="18" customHeight="1" x14ac:dyDescent="0.15">
      <c r="B160" s="424" t="s">
        <v>82</v>
      </c>
      <c r="C160" s="425"/>
      <c r="D160" s="425"/>
      <c r="E160" s="426"/>
      <c r="F160" s="682">
        <f>'報告書（事業主控）'!F160</f>
        <v>0</v>
      </c>
      <c r="G160" s="683"/>
      <c r="H160" s="683"/>
      <c r="I160" s="683"/>
      <c r="J160" s="683"/>
      <c r="K160" s="683"/>
      <c r="L160" s="683"/>
      <c r="M160" s="683"/>
      <c r="N160" s="684"/>
      <c r="O160" s="780" t="s">
        <v>60</v>
      </c>
      <c r="P160" s="781"/>
      <c r="Q160" s="781"/>
      <c r="R160" s="781"/>
      <c r="S160" s="781"/>
      <c r="T160" s="781"/>
      <c r="U160" s="782"/>
      <c r="V160" s="668">
        <f>'報告書（事業主控）'!V160</f>
        <v>0</v>
      </c>
      <c r="W160" s="669"/>
      <c r="X160" s="669"/>
      <c r="Y160" s="670"/>
      <c r="Z160" s="68"/>
      <c r="AA160" s="111"/>
      <c r="AB160" s="111"/>
      <c r="AC160" s="95"/>
      <c r="AD160" s="68"/>
      <c r="AE160" s="111"/>
      <c r="AF160" s="111"/>
      <c r="AG160" s="95"/>
      <c r="AH160" s="668">
        <f>'報告書（事業主控）'!AH160</f>
        <v>0</v>
      </c>
      <c r="AI160" s="669"/>
      <c r="AJ160" s="669"/>
      <c r="AK160" s="670"/>
      <c r="AL160" s="68"/>
      <c r="AM160" s="69"/>
      <c r="AN160" s="668">
        <f>'報告書（事業主控）'!AN160</f>
        <v>0</v>
      </c>
      <c r="AO160" s="669"/>
      <c r="AP160" s="669"/>
      <c r="AQ160" s="669"/>
      <c r="AR160" s="669"/>
      <c r="AS160" s="395"/>
      <c r="AT160" s="112"/>
    </row>
    <row r="161" spans="2:46" ht="18" customHeight="1" x14ac:dyDescent="0.15">
      <c r="B161" s="427"/>
      <c r="C161" s="428"/>
      <c r="D161" s="428"/>
      <c r="E161" s="429"/>
      <c r="F161" s="685"/>
      <c r="G161" s="686"/>
      <c r="H161" s="686"/>
      <c r="I161" s="686"/>
      <c r="J161" s="686"/>
      <c r="K161" s="686"/>
      <c r="L161" s="686"/>
      <c r="M161" s="686"/>
      <c r="N161" s="687"/>
      <c r="O161" s="783"/>
      <c r="P161" s="784"/>
      <c r="Q161" s="784"/>
      <c r="R161" s="784"/>
      <c r="S161" s="784"/>
      <c r="T161" s="784"/>
      <c r="U161" s="785"/>
      <c r="V161" s="399">
        <f>'報告書（事業主控）'!V161</f>
        <v>0</v>
      </c>
      <c r="W161" s="633"/>
      <c r="X161" s="633"/>
      <c r="Y161" s="636"/>
      <c r="Z161" s="399">
        <f>'報告書（事業主控）'!Z161</f>
        <v>0</v>
      </c>
      <c r="AA161" s="634"/>
      <c r="AB161" s="634"/>
      <c r="AC161" s="635"/>
      <c r="AD161" s="399">
        <f>'報告書（事業主控）'!AD161</f>
        <v>0</v>
      </c>
      <c r="AE161" s="634"/>
      <c r="AF161" s="634"/>
      <c r="AG161" s="635"/>
      <c r="AH161" s="399">
        <f>'報告書（事業主控）'!AH161</f>
        <v>0</v>
      </c>
      <c r="AI161" s="400"/>
      <c r="AJ161" s="400"/>
      <c r="AK161" s="400"/>
      <c r="AL161" s="279"/>
      <c r="AM161" s="280"/>
      <c r="AN161" s="399">
        <f>'報告書（事業主控）'!AN161</f>
        <v>0</v>
      </c>
      <c r="AO161" s="633"/>
      <c r="AP161" s="633"/>
      <c r="AQ161" s="633"/>
      <c r="AR161" s="633"/>
      <c r="AS161" s="393"/>
      <c r="AT161" s="269"/>
    </row>
    <row r="162" spans="2:46" ht="18" customHeight="1" x14ac:dyDescent="0.15">
      <c r="B162" s="430"/>
      <c r="C162" s="431"/>
      <c r="D162" s="431"/>
      <c r="E162" s="432"/>
      <c r="F162" s="688"/>
      <c r="G162" s="689"/>
      <c r="H162" s="689"/>
      <c r="I162" s="689"/>
      <c r="J162" s="689"/>
      <c r="K162" s="689"/>
      <c r="L162" s="689"/>
      <c r="M162" s="689"/>
      <c r="N162" s="690"/>
      <c r="O162" s="786"/>
      <c r="P162" s="787"/>
      <c r="Q162" s="787"/>
      <c r="R162" s="787"/>
      <c r="S162" s="787"/>
      <c r="T162" s="787"/>
      <c r="U162" s="788"/>
      <c r="V162" s="665">
        <f>'報告書（事業主控）'!V162</f>
        <v>0</v>
      </c>
      <c r="W162" s="666"/>
      <c r="X162" s="666"/>
      <c r="Y162" s="667"/>
      <c r="Z162" s="665">
        <f>'報告書（事業主控）'!Z162</f>
        <v>0</v>
      </c>
      <c r="AA162" s="666"/>
      <c r="AB162" s="666"/>
      <c r="AC162" s="667"/>
      <c r="AD162" s="665">
        <f>'報告書（事業主控）'!AD162</f>
        <v>0</v>
      </c>
      <c r="AE162" s="666"/>
      <c r="AF162" s="666"/>
      <c r="AG162" s="667"/>
      <c r="AH162" s="665">
        <f>'報告書（事業主控）'!AH162</f>
        <v>0</v>
      </c>
      <c r="AI162" s="666"/>
      <c r="AJ162" s="666"/>
      <c r="AK162" s="667"/>
      <c r="AL162" s="72"/>
      <c r="AM162" s="73"/>
      <c r="AN162" s="665">
        <f>'報告書（事業主控）'!AN162</f>
        <v>0</v>
      </c>
      <c r="AO162" s="666"/>
      <c r="AP162" s="666"/>
      <c r="AQ162" s="666"/>
      <c r="AR162" s="666"/>
      <c r="AS162" s="394"/>
      <c r="AT162" s="73"/>
    </row>
    <row r="163" spans="2:46" ht="18" customHeight="1" x14ac:dyDescent="0.15">
      <c r="AN163" s="664">
        <f>'報告書（事業主控）'!AN163</f>
        <v>0</v>
      </c>
      <c r="AO163" s="664"/>
      <c r="AP163" s="664"/>
      <c r="AQ163" s="664"/>
      <c r="AR163" s="664"/>
      <c r="AS163" s="130"/>
      <c r="AT163" s="83"/>
    </row>
    <row r="164" spans="2:46" ht="31.5" customHeight="1" x14ac:dyDescent="0.15">
      <c r="AN164" s="130"/>
      <c r="AO164" s="130"/>
      <c r="AP164" s="130"/>
      <c r="AQ164" s="130"/>
      <c r="AR164" s="130"/>
      <c r="AS164" s="130"/>
      <c r="AT164" s="83"/>
    </row>
    <row r="165" spans="2:46" ht="7.5" customHeight="1" x14ac:dyDescent="0.15">
      <c r="X165" s="82"/>
      <c r="Y165" s="82"/>
      <c r="Z165" s="83"/>
      <c r="AA165" s="83"/>
      <c r="AB165" s="83"/>
      <c r="AC165" s="83"/>
      <c r="AD165" s="83"/>
      <c r="AE165" s="83"/>
      <c r="AF165" s="83"/>
      <c r="AG165" s="83"/>
      <c r="AH165" s="83"/>
      <c r="AI165" s="83"/>
      <c r="AJ165" s="83"/>
      <c r="AK165" s="83"/>
      <c r="AL165" s="83"/>
      <c r="AM165" s="83"/>
      <c r="AN165" s="83"/>
      <c r="AO165" s="83"/>
      <c r="AP165" s="83"/>
      <c r="AQ165" s="83"/>
      <c r="AR165" s="83"/>
      <c r="AS165" s="83"/>
      <c r="AT165" s="83"/>
    </row>
    <row r="166" spans="2:46" ht="10.5" customHeight="1" x14ac:dyDescent="0.15">
      <c r="X166" s="82"/>
      <c r="Y166" s="82"/>
      <c r="Z166" s="83"/>
      <c r="AA166" s="83"/>
      <c r="AB166" s="83"/>
      <c r="AC166" s="83"/>
      <c r="AD166" s="83"/>
      <c r="AE166" s="83"/>
      <c r="AF166" s="83"/>
      <c r="AG166" s="83"/>
      <c r="AH166" s="83"/>
      <c r="AI166" s="83"/>
      <c r="AJ166" s="83"/>
      <c r="AK166" s="83"/>
      <c r="AL166" s="83"/>
      <c r="AM166" s="83"/>
      <c r="AN166" s="83"/>
      <c r="AO166" s="83"/>
      <c r="AP166" s="83"/>
      <c r="AQ166" s="83"/>
      <c r="AR166" s="83"/>
      <c r="AS166" s="83"/>
      <c r="AT166" s="83"/>
    </row>
    <row r="167" spans="2:46" ht="5.25" customHeight="1" x14ac:dyDescent="0.15">
      <c r="X167" s="82"/>
      <c r="Y167" s="82"/>
      <c r="Z167" s="83"/>
      <c r="AA167" s="83"/>
      <c r="AB167" s="83"/>
      <c r="AC167" s="83"/>
      <c r="AD167" s="83"/>
      <c r="AE167" s="83"/>
      <c r="AF167" s="83"/>
      <c r="AG167" s="83"/>
      <c r="AH167" s="83"/>
      <c r="AI167" s="83"/>
      <c r="AJ167" s="83"/>
      <c r="AK167" s="83"/>
      <c r="AL167" s="83"/>
      <c r="AM167" s="83"/>
      <c r="AN167" s="83"/>
      <c r="AO167" s="83"/>
      <c r="AP167" s="83"/>
      <c r="AQ167" s="83"/>
      <c r="AR167" s="83"/>
      <c r="AS167" s="83"/>
      <c r="AT167" s="83"/>
    </row>
    <row r="168" spans="2:46" ht="5.25" customHeight="1" x14ac:dyDescent="0.15">
      <c r="X168" s="82"/>
      <c r="Y168" s="82"/>
      <c r="Z168" s="83"/>
      <c r="AA168" s="83"/>
      <c r="AB168" s="83"/>
      <c r="AC168" s="83"/>
      <c r="AD168" s="83"/>
      <c r="AE168" s="83"/>
      <c r="AF168" s="83"/>
      <c r="AG168" s="83"/>
      <c r="AH168" s="83"/>
      <c r="AI168" s="83"/>
      <c r="AJ168" s="83"/>
      <c r="AK168" s="83"/>
      <c r="AL168" s="83"/>
      <c r="AM168" s="83"/>
      <c r="AN168" s="83"/>
      <c r="AO168" s="83"/>
      <c r="AP168" s="83"/>
      <c r="AQ168" s="83"/>
      <c r="AR168" s="83"/>
      <c r="AS168" s="83"/>
      <c r="AT168" s="83"/>
    </row>
    <row r="169" spans="2:46" ht="5.25" customHeight="1" x14ac:dyDescent="0.15">
      <c r="X169" s="82"/>
      <c r="Y169" s="82"/>
      <c r="Z169" s="83"/>
      <c r="AA169" s="83"/>
      <c r="AB169" s="83"/>
      <c r="AC169" s="83"/>
      <c r="AD169" s="83"/>
      <c r="AE169" s="83"/>
      <c r="AF169" s="83"/>
      <c r="AG169" s="83"/>
      <c r="AH169" s="83"/>
      <c r="AI169" s="83"/>
      <c r="AJ169" s="83"/>
      <c r="AK169" s="83"/>
      <c r="AL169" s="83"/>
      <c r="AM169" s="83"/>
      <c r="AN169" s="83"/>
      <c r="AO169" s="83"/>
      <c r="AP169" s="83"/>
      <c r="AQ169" s="83"/>
      <c r="AR169" s="83"/>
      <c r="AS169" s="83"/>
      <c r="AT169" s="83"/>
    </row>
    <row r="170" spans="2:46" ht="5.25" customHeight="1" x14ac:dyDescent="0.15">
      <c r="X170" s="82"/>
      <c r="Y170" s="82"/>
      <c r="Z170" s="83"/>
      <c r="AA170" s="83"/>
      <c r="AB170" s="83"/>
      <c r="AC170" s="83"/>
      <c r="AD170" s="83"/>
      <c r="AE170" s="83"/>
      <c r="AF170" s="83"/>
      <c r="AG170" s="83"/>
      <c r="AH170" s="83"/>
      <c r="AI170" s="83"/>
      <c r="AJ170" s="83"/>
      <c r="AK170" s="83"/>
      <c r="AL170" s="83"/>
      <c r="AM170" s="83"/>
      <c r="AN170" s="83"/>
      <c r="AO170" s="83"/>
      <c r="AP170" s="83"/>
      <c r="AQ170" s="83"/>
      <c r="AR170" s="83"/>
      <c r="AS170" s="83"/>
      <c r="AT170" s="83"/>
    </row>
    <row r="171" spans="2:46" ht="17.25" customHeight="1" x14ac:dyDescent="0.15">
      <c r="B171" s="84" t="s">
        <v>50</v>
      </c>
      <c r="L171" s="83"/>
      <c r="M171" s="83"/>
      <c r="N171" s="83"/>
      <c r="O171" s="83"/>
      <c r="P171" s="83"/>
      <c r="Q171" s="83"/>
      <c r="R171" s="83"/>
      <c r="S171" s="85"/>
      <c r="T171" s="85"/>
      <c r="U171" s="85"/>
      <c r="V171" s="85"/>
      <c r="W171" s="85"/>
      <c r="X171" s="83"/>
      <c r="Y171" s="83"/>
      <c r="Z171" s="83"/>
      <c r="AA171" s="83"/>
      <c r="AB171" s="83"/>
      <c r="AC171" s="83"/>
      <c r="AL171" s="86"/>
      <c r="AM171" s="86"/>
      <c r="AN171" s="86"/>
      <c r="AO171" s="86"/>
    </row>
    <row r="172" spans="2:46" ht="12.75" customHeight="1" x14ac:dyDescent="0.15">
      <c r="L172" s="83"/>
      <c r="M172" s="87"/>
      <c r="N172" s="87"/>
      <c r="O172" s="87"/>
      <c r="P172" s="87"/>
      <c r="Q172" s="87"/>
      <c r="R172" s="87"/>
      <c r="S172" s="87"/>
      <c r="T172" s="88"/>
      <c r="U172" s="88"/>
      <c r="V172" s="88"/>
      <c r="W172" s="88"/>
      <c r="X172" s="88"/>
      <c r="Y172" s="88"/>
      <c r="Z172" s="88"/>
      <c r="AA172" s="87"/>
      <c r="AB172" s="87"/>
      <c r="AC172" s="87"/>
      <c r="AL172" s="86"/>
      <c r="AM172" s="852" t="s">
        <v>265</v>
      </c>
      <c r="AN172" s="853"/>
      <c r="AO172" s="853"/>
      <c r="AP172" s="854"/>
    </row>
    <row r="173" spans="2:46" ht="12.75" customHeight="1" x14ac:dyDescent="0.15">
      <c r="L173" s="83"/>
      <c r="M173" s="87"/>
      <c r="N173" s="87"/>
      <c r="O173" s="87"/>
      <c r="P173" s="87"/>
      <c r="Q173" s="87"/>
      <c r="R173" s="87"/>
      <c r="S173" s="87"/>
      <c r="T173" s="88"/>
      <c r="U173" s="88"/>
      <c r="V173" s="88"/>
      <c r="W173" s="88"/>
      <c r="X173" s="88"/>
      <c r="Y173" s="88"/>
      <c r="Z173" s="88"/>
      <c r="AA173" s="87"/>
      <c r="AB173" s="87"/>
      <c r="AC173" s="87"/>
      <c r="AL173" s="86"/>
      <c r="AM173" s="855"/>
      <c r="AN173" s="856"/>
      <c r="AO173" s="856"/>
      <c r="AP173" s="857"/>
    </row>
    <row r="174" spans="2:46" ht="12.75" customHeight="1" x14ac:dyDescent="0.15">
      <c r="L174" s="83"/>
      <c r="M174" s="87"/>
      <c r="N174" s="87"/>
      <c r="O174" s="87"/>
      <c r="P174" s="87"/>
      <c r="Q174" s="87"/>
      <c r="R174" s="87"/>
      <c r="S174" s="87"/>
      <c r="T174" s="87"/>
      <c r="U174" s="87"/>
      <c r="V174" s="87"/>
      <c r="W174" s="87"/>
      <c r="X174" s="87"/>
      <c r="Y174" s="87"/>
      <c r="Z174" s="87"/>
      <c r="AA174" s="87"/>
      <c r="AB174" s="87"/>
      <c r="AC174" s="87"/>
      <c r="AL174" s="86"/>
      <c r="AM174" s="86"/>
      <c r="AN174" s="325"/>
      <c r="AO174" s="325"/>
    </row>
    <row r="175" spans="2:46" ht="6" customHeight="1" x14ac:dyDescent="0.15">
      <c r="L175" s="83"/>
      <c r="M175" s="87"/>
      <c r="N175" s="87"/>
      <c r="O175" s="87"/>
      <c r="P175" s="87"/>
      <c r="Q175" s="87"/>
      <c r="R175" s="87"/>
      <c r="S175" s="87"/>
      <c r="T175" s="87"/>
      <c r="U175" s="87"/>
      <c r="V175" s="87"/>
      <c r="W175" s="87"/>
      <c r="X175" s="87"/>
      <c r="Y175" s="87"/>
      <c r="Z175" s="87"/>
      <c r="AA175" s="87"/>
      <c r="AB175" s="87"/>
      <c r="AC175" s="87"/>
      <c r="AL175" s="86"/>
      <c r="AM175" s="86"/>
    </row>
    <row r="176" spans="2:46" ht="12.75" customHeight="1" x14ac:dyDescent="0.15">
      <c r="B176" s="719" t="s">
        <v>2</v>
      </c>
      <c r="C176" s="720"/>
      <c r="D176" s="720"/>
      <c r="E176" s="720"/>
      <c r="F176" s="720"/>
      <c r="G176" s="720"/>
      <c r="H176" s="720"/>
      <c r="I176" s="720"/>
      <c r="J176" s="744" t="s">
        <v>10</v>
      </c>
      <c r="K176" s="744"/>
      <c r="L176" s="89" t="s">
        <v>3</v>
      </c>
      <c r="M176" s="744" t="s">
        <v>11</v>
      </c>
      <c r="N176" s="744"/>
      <c r="O176" s="750" t="s">
        <v>12</v>
      </c>
      <c r="P176" s="744"/>
      <c r="Q176" s="744"/>
      <c r="R176" s="744"/>
      <c r="S176" s="744"/>
      <c r="T176" s="744"/>
      <c r="U176" s="744" t="s">
        <v>13</v>
      </c>
      <c r="V176" s="744"/>
      <c r="W176" s="744"/>
      <c r="X176" s="83"/>
      <c r="Y176" s="83"/>
      <c r="Z176" s="83"/>
      <c r="AA176" s="83"/>
      <c r="AB176" s="83"/>
      <c r="AC176" s="83"/>
      <c r="AD176" s="90"/>
      <c r="AE176" s="90"/>
      <c r="AF176" s="90"/>
      <c r="AG176" s="90"/>
      <c r="AH176" s="90"/>
      <c r="AI176" s="90"/>
      <c r="AJ176" s="90"/>
      <c r="AK176" s="83"/>
      <c r="AL176" s="517">
        <f>$AL$9</f>
        <v>0</v>
      </c>
      <c r="AM176" s="518"/>
      <c r="AN176" s="675" t="s">
        <v>4</v>
      </c>
      <c r="AO176" s="675"/>
      <c r="AP176" s="518">
        <v>5</v>
      </c>
      <c r="AQ176" s="518"/>
      <c r="AR176" s="675" t="s">
        <v>5</v>
      </c>
      <c r="AS176" s="675"/>
      <c r="AT176" s="741"/>
    </row>
    <row r="177" spans="2:46" ht="13.5" customHeight="1" x14ac:dyDescent="0.15">
      <c r="B177" s="720"/>
      <c r="C177" s="720"/>
      <c r="D177" s="720"/>
      <c r="E177" s="720"/>
      <c r="F177" s="720"/>
      <c r="G177" s="720"/>
      <c r="H177" s="720"/>
      <c r="I177" s="720"/>
      <c r="J177" s="532" t="str">
        <f>$J$10</f>
        <v>1</v>
      </c>
      <c r="K177" s="470" t="str">
        <f>$K$10</f>
        <v>3</v>
      </c>
      <c r="L177" s="534" t="str">
        <f>$L$10</f>
        <v>1</v>
      </c>
      <c r="M177" s="473" t="str">
        <f>$M$10</f>
        <v>0</v>
      </c>
      <c r="N177" s="470" t="str">
        <f>$N$10</f>
        <v>8</v>
      </c>
      <c r="O177" s="473" t="str">
        <f>$O$10</f>
        <v>9</v>
      </c>
      <c r="P177" s="467" t="str">
        <f>$P$10</f>
        <v>5</v>
      </c>
      <c r="Q177" s="467" t="str">
        <f>$Q$10</f>
        <v>1</v>
      </c>
      <c r="R177" s="467" t="str">
        <f>$R$10</f>
        <v>2</v>
      </c>
      <c r="S177" s="467" t="str">
        <f>$S$10</f>
        <v>2</v>
      </c>
      <c r="T177" s="470" t="str">
        <f>$T$10</f>
        <v>5</v>
      </c>
      <c r="U177" s="473">
        <f>$U$10</f>
        <v>0</v>
      </c>
      <c r="V177" s="467">
        <f>$V$10</f>
        <v>0</v>
      </c>
      <c r="W177" s="470">
        <f>$W$10</f>
        <v>0</v>
      </c>
      <c r="X177" s="83"/>
      <c r="Y177" s="83"/>
      <c r="Z177" s="83"/>
      <c r="AA177" s="83"/>
      <c r="AB177" s="83"/>
      <c r="AC177" s="83"/>
      <c r="AD177" s="90"/>
      <c r="AE177" s="90"/>
      <c r="AF177" s="90"/>
      <c r="AG177" s="90"/>
      <c r="AH177" s="90"/>
      <c r="AI177" s="90"/>
      <c r="AJ177" s="90"/>
      <c r="AK177" s="83"/>
      <c r="AL177" s="519"/>
      <c r="AM177" s="520"/>
      <c r="AN177" s="676"/>
      <c r="AO177" s="676"/>
      <c r="AP177" s="520"/>
      <c r="AQ177" s="520"/>
      <c r="AR177" s="676"/>
      <c r="AS177" s="676"/>
      <c r="AT177" s="758"/>
    </row>
    <row r="178" spans="2:46" ht="9" customHeight="1" x14ac:dyDescent="0.15">
      <c r="B178" s="720"/>
      <c r="C178" s="720"/>
      <c r="D178" s="720"/>
      <c r="E178" s="720"/>
      <c r="F178" s="720"/>
      <c r="G178" s="720"/>
      <c r="H178" s="720"/>
      <c r="I178" s="720"/>
      <c r="J178" s="533"/>
      <c r="K178" s="471"/>
      <c r="L178" s="535"/>
      <c r="M178" s="474"/>
      <c r="N178" s="471"/>
      <c r="O178" s="474"/>
      <c r="P178" s="468"/>
      <c r="Q178" s="468"/>
      <c r="R178" s="468"/>
      <c r="S178" s="468"/>
      <c r="T178" s="471"/>
      <c r="U178" s="474"/>
      <c r="V178" s="468"/>
      <c r="W178" s="471"/>
      <c r="X178" s="83"/>
      <c r="Y178" s="83"/>
      <c r="Z178" s="83"/>
      <c r="AA178" s="83"/>
      <c r="AB178" s="83"/>
      <c r="AC178" s="83"/>
      <c r="AD178" s="90"/>
      <c r="AE178" s="90"/>
      <c r="AF178" s="90"/>
      <c r="AG178" s="90"/>
      <c r="AH178" s="90"/>
      <c r="AI178" s="90"/>
      <c r="AJ178" s="90"/>
      <c r="AK178" s="83"/>
      <c r="AL178" s="521"/>
      <c r="AM178" s="522"/>
      <c r="AN178" s="677"/>
      <c r="AO178" s="677"/>
      <c r="AP178" s="522"/>
      <c r="AQ178" s="522"/>
      <c r="AR178" s="677"/>
      <c r="AS178" s="677"/>
      <c r="AT178" s="743"/>
    </row>
    <row r="179" spans="2:46" ht="6" customHeight="1" x14ac:dyDescent="0.15">
      <c r="B179" s="721"/>
      <c r="C179" s="721"/>
      <c r="D179" s="721"/>
      <c r="E179" s="721"/>
      <c r="F179" s="721"/>
      <c r="G179" s="721"/>
      <c r="H179" s="721"/>
      <c r="I179" s="721"/>
      <c r="J179" s="533"/>
      <c r="K179" s="472"/>
      <c r="L179" s="536"/>
      <c r="M179" s="475"/>
      <c r="N179" s="472"/>
      <c r="O179" s="475"/>
      <c r="P179" s="469"/>
      <c r="Q179" s="469"/>
      <c r="R179" s="469"/>
      <c r="S179" s="469"/>
      <c r="T179" s="472"/>
      <c r="U179" s="475"/>
      <c r="V179" s="469"/>
      <c r="W179" s="472"/>
      <c r="X179" s="83"/>
      <c r="Y179" s="83"/>
      <c r="Z179" s="83"/>
      <c r="AA179" s="83"/>
      <c r="AB179" s="83"/>
      <c r="AC179" s="83"/>
      <c r="AD179" s="83"/>
      <c r="AE179" s="83"/>
      <c r="AF179" s="83"/>
      <c r="AG179" s="83"/>
      <c r="AH179" s="83"/>
      <c r="AI179" s="83"/>
      <c r="AJ179" s="83"/>
      <c r="AK179" s="83"/>
    </row>
    <row r="180" spans="2:46" ht="15" customHeight="1" x14ac:dyDescent="0.15">
      <c r="B180" s="703" t="s">
        <v>51</v>
      </c>
      <c r="C180" s="704"/>
      <c r="D180" s="704"/>
      <c r="E180" s="704"/>
      <c r="F180" s="704"/>
      <c r="G180" s="704"/>
      <c r="H180" s="704"/>
      <c r="I180" s="705"/>
      <c r="J180" s="703" t="s">
        <v>6</v>
      </c>
      <c r="K180" s="704"/>
      <c r="L180" s="704"/>
      <c r="M180" s="704"/>
      <c r="N180" s="712"/>
      <c r="O180" s="715" t="s">
        <v>52</v>
      </c>
      <c r="P180" s="704"/>
      <c r="Q180" s="704"/>
      <c r="R180" s="704"/>
      <c r="S180" s="704"/>
      <c r="T180" s="704"/>
      <c r="U180" s="705"/>
      <c r="V180" s="91" t="s">
        <v>53</v>
      </c>
      <c r="W180" s="92"/>
      <c r="X180" s="92"/>
      <c r="Y180" s="718" t="s">
        <v>54</v>
      </c>
      <c r="Z180" s="718"/>
      <c r="AA180" s="718"/>
      <c r="AB180" s="718"/>
      <c r="AC180" s="718"/>
      <c r="AD180" s="718"/>
      <c r="AE180" s="718"/>
      <c r="AF180" s="718"/>
      <c r="AG180" s="718"/>
      <c r="AH180" s="718"/>
      <c r="AI180" s="92"/>
      <c r="AJ180" s="92"/>
      <c r="AK180" s="93"/>
      <c r="AL180" s="779" t="s">
        <v>55</v>
      </c>
      <c r="AM180" s="779"/>
      <c r="AN180" s="771" t="s">
        <v>59</v>
      </c>
      <c r="AO180" s="771"/>
      <c r="AP180" s="771"/>
      <c r="AQ180" s="771"/>
      <c r="AR180" s="771"/>
      <c r="AS180" s="771"/>
      <c r="AT180" s="772"/>
    </row>
    <row r="181" spans="2:46" ht="13.5" customHeight="1" x14ac:dyDescent="0.15">
      <c r="B181" s="706"/>
      <c r="C181" s="707"/>
      <c r="D181" s="707"/>
      <c r="E181" s="707"/>
      <c r="F181" s="707"/>
      <c r="G181" s="707"/>
      <c r="H181" s="707"/>
      <c r="I181" s="708"/>
      <c r="J181" s="706"/>
      <c r="K181" s="707"/>
      <c r="L181" s="707"/>
      <c r="M181" s="707"/>
      <c r="N181" s="713"/>
      <c r="O181" s="716"/>
      <c r="P181" s="707"/>
      <c r="Q181" s="707"/>
      <c r="R181" s="707"/>
      <c r="S181" s="707"/>
      <c r="T181" s="707"/>
      <c r="U181" s="708"/>
      <c r="V181" s="722" t="s">
        <v>7</v>
      </c>
      <c r="W181" s="723"/>
      <c r="X181" s="723"/>
      <c r="Y181" s="724"/>
      <c r="Z181" s="728" t="s">
        <v>16</v>
      </c>
      <c r="AA181" s="729"/>
      <c r="AB181" s="729"/>
      <c r="AC181" s="730"/>
      <c r="AD181" s="734" t="s">
        <v>17</v>
      </c>
      <c r="AE181" s="735"/>
      <c r="AF181" s="735"/>
      <c r="AG181" s="736"/>
      <c r="AH181" s="740" t="s">
        <v>83</v>
      </c>
      <c r="AI181" s="675"/>
      <c r="AJ181" s="675"/>
      <c r="AK181" s="741"/>
      <c r="AL181" s="678" t="s">
        <v>18</v>
      </c>
      <c r="AM181" s="679"/>
      <c r="AN181" s="751" t="s">
        <v>19</v>
      </c>
      <c r="AO181" s="752"/>
      <c r="AP181" s="752"/>
      <c r="AQ181" s="752"/>
      <c r="AR181" s="753"/>
      <c r="AS181" s="753"/>
      <c r="AT181" s="754"/>
    </row>
    <row r="182" spans="2:46" ht="13.5" customHeight="1" x14ac:dyDescent="0.15">
      <c r="B182" s="802"/>
      <c r="C182" s="803"/>
      <c r="D182" s="803"/>
      <c r="E182" s="803"/>
      <c r="F182" s="803"/>
      <c r="G182" s="803"/>
      <c r="H182" s="803"/>
      <c r="I182" s="804"/>
      <c r="J182" s="802"/>
      <c r="K182" s="803"/>
      <c r="L182" s="803"/>
      <c r="M182" s="803"/>
      <c r="N182" s="805"/>
      <c r="O182" s="814"/>
      <c r="P182" s="803"/>
      <c r="Q182" s="803"/>
      <c r="R182" s="803"/>
      <c r="S182" s="803"/>
      <c r="T182" s="803"/>
      <c r="U182" s="804"/>
      <c r="V182" s="725"/>
      <c r="W182" s="726"/>
      <c r="X182" s="726"/>
      <c r="Y182" s="727"/>
      <c r="Z182" s="731"/>
      <c r="AA182" s="732"/>
      <c r="AB182" s="732"/>
      <c r="AC182" s="733"/>
      <c r="AD182" s="737"/>
      <c r="AE182" s="738"/>
      <c r="AF182" s="738"/>
      <c r="AG182" s="739"/>
      <c r="AH182" s="742"/>
      <c r="AI182" s="677"/>
      <c r="AJ182" s="677"/>
      <c r="AK182" s="743"/>
      <c r="AL182" s="680"/>
      <c r="AM182" s="681"/>
      <c r="AN182" s="793"/>
      <c r="AO182" s="793"/>
      <c r="AP182" s="793"/>
      <c r="AQ182" s="793"/>
      <c r="AR182" s="793"/>
      <c r="AS182" s="793"/>
      <c r="AT182" s="794"/>
    </row>
    <row r="183" spans="2:46" ht="18" customHeight="1" x14ac:dyDescent="0.15">
      <c r="B183" s="745">
        <f>'報告書（事業主控）'!B183</f>
        <v>0</v>
      </c>
      <c r="C183" s="746"/>
      <c r="D183" s="746"/>
      <c r="E183" s="746"/>
      <c r="F183" s="746"/>
      <c r="G183" s="746"/>
      <c r="H183" s="746"/>
      <c r="I183" s="747"/>
      <c r="J183" s="745">
        <f>'報告書（事業主控）'!J183</f>
        <v>0</v>
      </c>
      <c r="K183" s="746"/>
      <c r="L183" s="746"/>
      <c r="M183" s="746"/>
      <c r="N183" s="748"/>
      <c r="O183" s="104">
        <f>'報告書（事業主控）'!O183</f>
        <v>0</v>
      </c>
      <c r="P183" s="105" t="s">
        <v>45</v>
      </c>
      <c r="Q183" s="104">
        <f>'報告書（事業主控）'!Q183</f>
        <v>0</v>
      </c>
      <c r="R183" s="105" t="s">
        <v>46</v>
      </c>
      <c r="S183" s="104">
        <f>'報告書（事業主控）'!S183</f>
        <v>0</v>
      </c>
      <c r="T183" s="749" t="s">
        <v>47</v>
      </c>
      <c r="U183" s="749"/>
      <c r="V183" s="701">
        <f>'報告書（事業主控）'!V183</f>
        <v>0</v>
      </c>
      <c r="W183" s="702"/>
      <c r="X183" s="702"/>
      <c r="Y183" s="94" t="s">
        <v>8</v>
      </c>
      <c r="Z183" s="68"/>
      <c r="AA183" s="111"/>
      <c r="AB183" s="111"/>
      <c r="AC183" s="94" t="s">
        <v>8</v>
      </c>
      <c r="AD183" s="68"/>
      <c r="AE183" s="111"/>
      <c r="AF183" s="111"/>
      <c r="AG183" s="107" t="s">
        <v>8</v>
      </c>
      <c r="AH183" s="755">
        <f>'報告書（事業主控）'!AH183</f>
        <v>0</v>
      </c>
      <c r="AI183" s="756"/>
      <c r="AJ183" s="756"/>
      <c r="AK183" s="757"/>
      <c r="AL183" s="68"/>
      <c r="AM183" s="69"/>
      <c r="AN183" s="668">
        <f>'報告書（事業主控）'!AN183</f>
        <v>0</v>
      </c>
      <c r="AO183" s="669"/>
      <c r="AP183" s="669"/>
      <c r="AQ183" s="669"/>
      <c r="AR183" s="669"/>
      <c r="AS183" s="395"/>
      <c r="AT183" s="107" t="s">
        <v>8</v>
      </c>
    </row>
    <row r="184" spans="2:46" ht="18" customHeight="1" x14ac:dyDescent="0.15">
      <c r="B184" s="694"/>
      <c r="C184" s="695"/>
      <c r="D184" s="695"/>
      <c r="E184" s="695"/>
      <c r="F184" s="695"/>
      <c r="G184" s="695"/>
      <c r="H184" s="695"/>
      <c r="I184" s="696"/>
      <c r="J184" s="694"/>
      <c r="K184" s="695"/>
      <c r="L184" s="695"/>
      <c r="M184" s="695"/>
      <c r="N184" s="698"/>
      <c r="O184" s="113">
        <f>'報告書（事業主控）'!O184</f>
        <v>0</v>
      </c>
      <c r="P184" s="114" t="s">
        <v>45</v>
      </c>
      <c r="Q184" s="113">
        <f>'報告書（事業主控）'!Q184</f>
        <v>0</v>
      </c>
      <c r="R184" s="114" t="s">
        <v>46</v>
      </c>
      <c r="S184" s="113">
        <f>'報告書（事業主控）'!S184</f>
        <v>0</v>
      </c>
      <c r="T184" s="700" t="s">
        <v>48</v>
      </c>
      <c r="U184" s="700"/>
      <c r="V184" s="665">
        <f>'報告書（事業主控）'!V184</f>
        <v>0</v>
      </c>
      <c r="W184" s="666"/>
      <c r="X184" s="666"/>
      <c r="Y184" s="666"/>
      <c r="Z184" s="665">
        <f>'報告書（事業主控）'!Z184</f>
        <v>0</v>
      </c>
      <c r="AA184" s="666"/>
      <c r="AB184" s="666"/>
      <c r="AC184" s="666"/>
      <c r="AD184" s="665">
        <f>'報告書（事業主控）'!AD184</f>
        <v>0</v>
      </c>
      <c r="AE184" s="666"/>
      <c r="AF184" s="666"/>
      <c r="AG184" s="667"/>
      <c r="AH184" s="672">
        <f>'報告書（事業主控）'!AH184</f>
        <v>0</v>
      </c>
      <c r="AI184" s="673"/>
      <c r="AJ184" s="673"/>
      <c r="AK184" s="674"/>
      <c r="AL184" s="405">
        <f>'報告書（事業主控）'!AL184</f>
        <v>0</v>
      </c>
      <c r="AM184" s="671"/>
      <c r="AN184" s="665">
        <f>'報告書（事業主控）'!AN184</f>
        <v>0</v>
      </c>
      <c r="AO184" s="666"/>
      <c r="AP184" s="666"/>
      <c r="AQ184" s="666"/>
      <c r="AR184" s="666"/>
      <c r="AS184" s="394"/>
      <c r="AT184" s="73"/>
    </row>
    <row r="185" spans="2:46" ht="18" customHeight="1" x14ac:dyDescent="0.15">
      <c r="B185" s="691">
        <f>'報告書（事業主控）'!B185</f>
        <v>0</v>
      </c>
      <c r="C185" s="692"/>
      <c r="D185" s="692"/>
      <c r="E185" s="692"/>
      <c r="F185" s="692"/>
      <c r="G185" s="692"/>
      <c r="H185" s="692"/>
      <c r="I185" s="693"/>
      <c r="J185" s="691">
        <f>'報告書（事業主控）'!J185</f>
        <v>0</v>
      </c>
      <c r="K185" s="692"/>
      <c r="L185" s="692"/>
      <c r="M185" s="692"/>
      <c r="N185" s="697"/>
      <c r="O185" s="108">
        <f>'報告書（事業主控）'!O185</f>
        <v>0</v>
      </c>
      <c r="P185" s="90" t="s">
        <v>45</v>
      </c>
      <c r="Q185" s="108">
        <f>'報告書（事業主控）'!Q185</f>
        <v>0</v>
      </c>
      <c r="R185" s="90" t="s">
        <v>46</v>
      </c>
      <c r="S185" s="108">
        <f>'報告書（事業主控）'!S185</f>
        <v>0</v>
      </c>
      <c r="T185" s="699" t="s">
        <v>47</v>
      </c>
      <c r="U185" s="699"/>
      <c r="V185" s="701">
        <f>'報告書（事業主控）'!V185</f>
        <v>0</v>
      </c>
      <c r="W185" s="702"/>
      <c r="X185" s="702"/>
      <c r="Y185" s="95"/>
      <c r="Z185" s="68"/>
      <c r="AA185" s="111"/>
      <c r="AB185" s="111"/>
      <c r="AC185" s="95"/>
      <c r="AD185" s="68"/>
      <c r="AE185" s="111"/>
      <c r="AF185" s="111"/>
      <c r="AG185" s="95"/>
      <c r="AH185" s="668">
        <f>'報告書（事業主控）'!AH185</f>
        <v>0</v>
      </c>
      <c r="AI185" s="669"/>
      <c r="AJ185" s="669"/>
      <c r="AK185" s="670"/>
      <c r="AL185" s="68"/>
      <c r="AM185" s="69"/>
      <c r="AN185" s="668">
        <f>'報告書（事業主控）'!AN185</f>
        <v>0</v>
      </c>
      <c r="AO185" s="669"/>
      <c r="AP185" s="669"/>
      <c r="AQ185" s="669"/>
      <c r="AR185" s="669"/>
      <c r="AS185" s="395"/>
      <c r="AT185" s="112"/>
    </row>
    <row r="186" spans="2:46" ht="18" customHeight="1" x14ac:dyDescent="0.15">
      <c r="B186" s="694"/>
      <c r="C186" s="695"/>
      <c r="D186" s="695"/>
      <c r="E186" s="695"/>
      <c r="F186" s="695"/>
      <c r="G186" s="695"/>
      <c r="H186" s="695"/>
      <c r="I186" s="696"/>
      <c r="J186" s="694"/>
      <c r="K186" s="695"/>
      <c r="L186" s="695"/>
      <c r="M186" s="695"/>
      <c r="N186" s="698"/>
      <c r="O186" s="113">
        <f>'報告書（事業主控）'!O186</f>
        <v>0</v>
      </c>
      <c r="P186" s="114" t="s">
        <v>45</v>
      </c>
      <c r="Q186" s="113">
        <f>'報告書（事業主控）'!Q186</f>
        <v>0</v>
      </c>
      <c r="R186" s="114" t="s">
        <v>46</v>
      </c>
      <c r="S186" s="113">
        <f>'報告書（事業主控）'!S186</f>
        <v>0</v>
      </c>
      <c r="T186" s="700" t="s">
        <v>48</v>
      </c>
      <c r="U186" s="700"/>
      <c r="V186" s="672">
        <f>'報告書（事業主控）'!V186</f>
        <v>0</v>
      </c>
      <c r="W186" s="673"/>
      <c r="X186" s="673"/>
      <c r="Y186" s="673"/>
      <c r="Z186" s="672">
        <f>'報告書（事業主控）'!Z186</f>
        <v>0</v>
      </c>
      <c r="AA186" s="673"/>
      <c r="AB186" s="673"/>
      <c r="AC186" s="673"/>
      <c r="AD186" s="672">
        <f>'報告書（事業主控）'!AD186</f>
        <v>0</v>
      </c>
      <c r="AE186" s="673"/>
      <c r="AF186" s="673"/>
      <c r="AG186" s="673"/>
      <c r="AH186" s="672">
        <f>'報告書（事業主控）'!AH186</f>
        <v>0</v>
      </c>
      <c r="AI186" s="673"/>
      <c r="AJ186" s="673"/>
      <c r="AK186" s="674"/>
      <c r="AL186" s="405">
        <f>'報告書（事業主控）'!AL186</f>
        <v>0</v>
      </c>
      <c r="AM186" s="671"/>
      <c r="AN186" s="665">
        <f>'報告書（事業主控）'!AN186</f>
        <v>0</v>
      </c>
      <c r="AO186" s="666"/>
      <c r="AP186" s="666"/>
      <c r="AQ186" s="666"/>
      <c r="AR186" s="666"/>
      <c r="AS186" s="394"/>
      <c r="AT186" s="73"/>
    </row>
    <row r="187" spans="2:46" ht="18" customHeight="1" x14ac:dyDescent="0.15">
      <c r="B187" s="691">
        <f>'報告書（事業主控）'!B187</f>
        <v>0</v>
      </c>
      <c r="C187" s="692"/>
      <c r="D187" s="692"/>
      <c r="E187" s="692"/>
      <c r="F187" s="692"/>
      <c r="G187" s="692"/>
      <c r="H187" s="692"/>
      <c r="I187" s="693"/>
      <c r="J187" s="691">
        <f>'報告書（事業主控）'!J187</f>
        <v>0</v>
      </c>
      <c r="K187" s="692"/>
      <c r="L187" s="692"/>
      <c r="M187" s="692"/>
      <c r="N187" s="697"/>
      <c r="O187" s="108">
        <f>'報告書（事業主控）'!O187</f>
        <v>0</v>
      </c>
      <c r="P187" s="90" t="s">
        <v>45</v>
      </c>
      <c r="Q187" s="108">
        <f>'報告書（事業主控）'!Q187</f>
        <v>0</v>
      </c>
      <c r="R187" s="90" t="s">
        <v>46</v>
      </c>
      <c r="S187" s="108">
        <f>'報告書（事業主控）'!S187</f>
        <v>0</v>
      </c>
      <c r="T187" s="699" t="s">
        <v>47</v>
      </c>
      <c r="U187" s="699"/>
      <c r="V187" s="701">
        <f>'報告書（事業主控）'!V187</f>
        <v>0</v>
      </c>
      <c r="W187" s="702"/>
      <c r="X187" s="702"/>
      <c r="Y187" s="95"/>
      <c r="Z187" s="68"/>
      <c r="AA187" s="111"/>
      <c r="AB187" s="111"/>
      <c r="AC187" s="95"/>
      <c r="AD187" s="68"/>
      <c r="AE187" s="111"/>
      <c r="AF187" s="111"/>
      <c r="AG187" s="95"/>
      <c r="AH187" s="668">
        <f>'報告書（事業主控）'!AH187</f>
        <v>0</v>
      </c>
      <c r="AI187" s="669"/>
      <c r="AJ187" s="669"/>
      <c r="AK187" s="670"/>
      <c r="AL187" s="68"/>
      <c r="AM187" s="69"/>
      <c r="AN187" s="668">
        <f>'報告書（事業主控）'!AN187</f>
        <v>0</v>
      </c>
      <c r="AO187" s="669"/>
      <c r="AP187" s="669"/>
      <c r="AQ187" s="669"/>
      <c r="AR187" s="669"/>
      <c r="AS187" s="395"/>
      <c r="AT187" s="112"/>
    </row>
    <row r="188" spans="2:46" ht="18" customHeight="1" x14ac:dyDescent="0.15">
      <c r="B188" s="694"/>
      <c r="C188" s="695"/>
      <c r="D188" s="695"/>
      <c r="E188" s="695"/>
      <c r="F188" s="695"/>
      <c r="G188" s="695"/>
      <c r="H188" s="695"/>
      <c r="I188" s="696"/>
      <c r="J188" s="694"/>
      <c r="K188" s="695"/>
      <c r="L188" s="695"/>
      <c r="M188" s="695"/>
      <c r="N188" s="698"/>
      <c r="O188" s="113">
        <f>'報告書（事業主控）'!O188</f>
        <v>0</v>
      </c>
      <c r="P188" s="114" t="s">
        <v>45</v>
      </c>
      <c r="Q188" s="113">
        <f>'報告書（事業主控）'!Q188</f>
        <v>0</v>
      </c>
      <c r="R188" s="114" t="s">
        <v>46</v>
      </c>
      <c r="S188" s="113">
        <f>'報告書（事業主控）'!S188</f>
        <v>0</v>
      </c>
      <c r="T188" s="700" t="s">
        <v>48</v>
      </c>
      <c r="U188" s="700"/>
      <c r="V188" s="672">
        <f>'報告書（事業主控）'!V188</f>
        <v>0</v>
      </c>
      <c r="W188" s="673"/>
      <c r="X188" s="673"/>
      <c r="Y188" s="673"/>
      <c r="Z188" s="672">
        <f>'報告書（事業主控）'!Z188</f>
        <v>0</v>
      </c>
      <c r="AA188" s="673"/>
      <c r="AB188" s="673"/>
      <c r="AC188" s="673"/>
      <c r="AD188" s="672">
        <f>'報告書（事業主控）'!AD188</f>
        <v>0</v>
      </c>
      <c r="AE188" s="673"/>
      <c r="AF188" s="673"/>
      <c r="AG188" s="673"/>
      <c r="AH188" s="672">
        <f>'報告書（事業主控）'!AH188</f>
        <v>0</v>
      </c>
      <c r="AI188" s="673"/>
      <c r="AJ188" s="673"/>
      <c r="AK188" s="674"/>
      <c r="AL188" s="405">
        <f>'報告書（事業主控）'!AL188</f>
        <v>0</v>
      </c>
      <c r="AM188" s="671"/>
      <c r="AN188" s="665">
        <f>'報告書（事業主控）'!AN188</f>
        <v>0</v>
      </c>
      <c r="AO188" s="666"/>
      <c r="AP188" s="666"/>
      <c r="AQ188" s="666"/>
      <c r="AR188" s="666"/>
      <c r="AS188" s="394"/>
      <c r="AT188" s="73"/>
    </row>
    <row r="189" spans="2:46" ht="18" customHeight="1" x14ac:dyDescent="0.15">
      <c r="B189" s="691">
        <f>'報告書（事業主控）'!B189</f>
        <v>0</v>
      </c>
      <c r="C189" s="692"/>
      <c r="D189" s="692"/>
      <c r="E189" s="692"/>
      <c r="F189" s="692"/>
      <c r="G189" s="692"/>
      <c r="H189" s="692"/>
      <c r="I189" s="693"/>
      <c r="J189" s="691">
        <f>'報告書（事業主控）'!J189</f>
        <v>0</v>
      </c>
      <c r="K189" s="692"/>
      <c r="L189" s="692"/>
      <c r="M189" s="692"/>
      <c r="N189" s="697"/>
      <c r="O189" s="108">
        <f>'報告書（事業主控）'!O189</f>
        <v>0</v>
      </c>
      <c r="P189" s="90" t="s">
        <v>45</v>
      </c>
      <c r="Q189" s="108">
        <f>'報告書（事業主控）'!Q189</f>
        <v>0</v>
      </c>
      <c r="R189" s="90" t="s">
        <v>46</v>
      </c>
      <c r="S189" s="108">
        <f>'報告書（事業主控）'!S189</f>
        <v>0</v>
      </c>
      <c r="T189" s="699" t="s">
        <v>47</v>
      </c>
      <c r="U189" s="699"/>
      <c r="V189" s="701">
        <f>'報告書（事業主控）'!V189</f>
        <v>0</v>
      </c>
      <c r="W189" s="702"/>
      <c r="X189" s="702"/>
      <c r="Y189" s="95"/>
      <c r="Z189" s="68"/>
      <c r="AA189" s="111"/>
      <c r="AB189" s="111"/>
      <c r="AC189" s="95"/>
      <c r="AD189" s="68"/>
      <c r="AE189" s="111"/>
      <c r="AF189" s="111"/>
      <c r="AG189" s="95"/>
      <c r="AH189" s="668">
        <f>'報告書（事業主控）'!AH189</f>
        <v>0</v>
      </c>
      <c r="AI189" s="669"/>
      <c r="AJ189" s="669"/>
      <c r="AK189" s="670"/>
      <c r="AL189" s="68"/>
      <c r="AM189" s="69"/>
      <c r="AN189" s="668">
        <f>'報告書（事業主控）'!AN189</f>
        <v>0</v>
      </c>
      <c r="AO189" s="669"/>
      <c r="AP189" s="669"/>
      <c r="AQ189" s="669"/>
      <c r="AR189" s="669"/>
      <c r="AS189" s="395"/>
      <c r="AT189" s="112"/>
    </row>
    <row r="190" spans="2:46" ht="18" customHeight="1" x14ac:dyDescent="0.15">
      <c r="B190" s="694"/>
      <c r="C190" s="695"/>
      <c r="D190" s="695"/>
      <c r="E190" s="695"/>
      <c r="F190" s="695"/>
      <c r="G190" s="695"/>
      <c r="H190" s="695"/>
      <c r="I190" s="696"/>
      <c r="J190" s="694"/>
      <c r="K190" s="695"/>
      <c r="L190" s="695"/>
      <c r="M190" s="695"/>
      <c r="N190" s="698"/>
      <c r="O190" s="113">
        <f>'報告書（事業主控）'!O190</f>
        <v>0</v>
      </c>
      <c r="P190" s="114" t="s">
        <v>45</v>
      </c>
      <c r="Q190" s="113">
        <f>'報告書（事業主控）'!Q190</f>
        <v>0</v>
      </c>
      <c r="R190" s="114" t="s">
        <v>46</v>
      </c>
      <c r="S190" s="113">
        <f>'報告書（事業主控）'!S190</f>
        <v>0</v>
      </c>
      <c r="T190" s="700" t="s">
        <v>48</v>
      </c>
      <c r="U190" s="700"/>
      <c r="V190" s="672">
        <f>'報告書（事業主控）'!V190</f>
        <v>0</v>
      </c>
      <c r="W190" s="673"/>
      <c r="X190" s="673"/>
      <c r="Y190" s="673"/>
      <c r="Z190" s="672">
        <f>'報告書（事業主控）'!Z190</f>
        <v>0</v>
      </c>
      <c r="AA190" s="673"/>
      <c r="AB190" s="673"/>
      <c r="AC190" s="673"/>
      <c r="AD190" s="672">
        <f>'報告書（事業主控）'!AD190</f>
        <v>0</v>
      </c>
      <c r="AE190" s="673"/>
      <c r="AF190" s="673"/>
      <c r="AG190" s="673"/>
      <c r="AH190" s="672">
        <f>'報告書（事業主控）'!AH190</f>
        <v>0</v>
      </c>
      <c r="AI190" s="673"/>
      <c r="AJ190" s="673"/>
      <c r="AK190" s="674"/>
      <c r="AL190" s="405">
        <f>'報告書（事業主控）'!AL190</f>
        <v>0</v>
      </c>
      <c r="AM190" s="671"/>
      <c r="AN190" s="665">
        <f>'報告書（事業主控）'!AN190</f>
        <v>0</v>
      </c>
      <c r="AO190" s="666"/>
      <c r="AP190" s="666"/>
      <c r="AQ190" s="666"/>
      <c r="AR190" s="666"/>
      <c r="AS190" s="394"/>
      <c r="AT190" s="73"/>
    </row>
    <row r="191" spans="2:46" ht="18" customHeight="1" x14ac:dyDescent="0.15">
      <c r="B191" s="691">
        <f>'報告書（事業主控）'!B191</f>
        <v>0</v>
      </c>
      <c r="C191" s="692"/>
      <c r="D191" s="692"/>
      <c r="E191" s="692"/>
      <c r="F191" s="692"/>
      <c r="G191" s="692"/>
      <c r="H191" s="692"/>
      <c r="I191" s="693"/>
      <c r="J191" s="691">
        <f>'報告書（事業主控）'!J191</f>
        <v>0</v>
      </c>
      <c r="K191" s="692"/>
      <c r="L191" s="692"/>
      <c r="M191" s="692"/>
      <c r="N191" s="697"/>
      <c r="O191" s="108">
        <f>'報告書（事業主控）'!O191</f>
        <v>0</v>
      </c>
      <c r="P191" s="90" t="s">
        <v>45</v>
      </c>
      <c r="Q191" s="108">
        <f>'報告書（事業主控）'!Q191</f>
        <v>0</v>
      </c>
      <c r="R191" s="90" t="s">
        <v>46</v>
      </c>
      <c r="S191" s="108">
        <f>'報告書（事業主控）'!S191</f>
        <v>0</v>
      </c>
      <c r="T191" s="699" t="s">
        <v>47</v>
      </c>
      <c r="U191" s="699"/>
      <c r="V191" s="701">
        <f>'報告書（事業主控）'!V191</f>
        <v>0</v>
      </c>
      <c r="W191" s="702"/>
      <c r="X191" s="702"/>
      <c r="Y191" s="95"/>
      <c r="Z191" s="68"/>
      <c r="AA191" s="111"/>
      <c r="AB191" s="111"/>
      <c r="AC191" s="95"/>
      <c r="AD191" s="68"/>
      <c r="AE191" s="111"/>
      <c r="AF191" s="111"/>
      <c r="AG191" s="95"/>
      <c r="AH191" s="668">
        <f>'報告書（事業主控）'!AH191</f>
        <v>0</v>
      </c>
      <c r="AI191" s="669"/>
      <c r="AJ191" s="669"/>
      <c r="AK191" s="670"/>
      <c r="AL191" s="68"/>
      <c r="AM191" s="69"/>
      <c r="AN191" s="668">
        <f>'報告書（事業主控）'!AN191</f>
        <v>0</v>
      </c>
      <c r="AO191" s="669"/>
      <c r="AP191" s="669"/>
      <c r="AQ191" s="669"/>
      <c r="AR191" s="669"/>
      <c r="AS191" s="395"/>
      <c r="AT191" s="112"/>
    </row>
    <row r="192" spans="2:46" ht="18" customHeight="1" x14ac:dyDescent="0.15">
      <c r="B192" s="694"/>
      <c r="C192" s="695"/>
      <c r="D192" s="695"/>
      <c r="E192" s="695"/>
      <c r="F192" s="695"/>
      <c r="G192" s="695"/>
      <c r="H192" s="695"/>
      <c r="I192" s="696"/>
      <c r="J192" s="694"/>
      <c r="K192" s="695"/>
      <c r="L192" s="695"/>
      <c r="M192" s="695"/>
      <c r="N192" s="698"/>
      <c r="O192" s="113">
        <f>'報告書（事業主控）'!O192</f>
        <v>0</v>
      </c>
      <c r="P192" s="114" t="s">
        <v>45</v>
      </c>
      <c r="Q192" s="113">
        <f>'報告書（事業主控）'!Q192</f>
        <v>0</v>
      </c>
      <c r="R192" s="114" t="s">
        <v>46</v>
      </c>
      <c r="S192" s="113">
        <f>'報告書（事業主控）'!S192</f>
        <v>0</v>
      </c>
      <c r="T192" s="700" t="s">
        <v>48</v>
      </c>
      <c r="U192" s="700"/>
      <c r="V192" s="672">
        <f>'報告書（事業主控）'!V192</f>
        <v>0</v>
      </c>
      <c r="W192" s="673"/>
      <c r="X192" s="673"/>
      <c r="Y192" s="673"/>
      <c r="Z192" s="672">
        <f>'報告書（事業主控）'!Z192</f>
        <v>0</v>
      </c>
      <c r="AA192" s="673"/>
      <c r="AB192" s="673"/>
      <c r="AC192" s="673"/>
      <c r="AD192" s="672">
        <f>'報告書（事業主控）'!AD192</f>
        <v>0</v>
      </c>
      <c r="AE192" s="673"/>
      <c r="AF192" s="673"/>
      <c r="AG192" s="673"/>
      <c r="AH192" s="672">
        <f>'報告書（事業主控）'!AH192</f>
        <v>0</v>
      </c>
      <c r="AI192" s="673"/>
      <c r="AJ192" s="673"/>
      <c r="AK192" s="674"/>
      <c r="AL192" s="405">
        <f>'報告書（事業主控）'!AL192</f>
        <v>0</v>
      </c>
      <c r="AM192" s="671"/>
      <c r="AN192" s="665">
        <f>'報告書（事業主控）'!AN192</f>
        <v>0</v>
      </c>
      <c r="AO192" s="666"/>
      <c r="AP192" s="666"/>
      <c r="AQ192" s="666"/>
      <c r="AR192" s="666"/>
      <c r="AS192" s="394"/>
      <c r="AT192" s="73"/>
    </row>
    <row r="193" spans="2:46" ht="18" customHeight="1" x14ac:dyDescent="0.15">
      <c r="B193" s="691">
        <f>'報告書（事業主控）'!B193</f>
        <v>0</v>
      </c>
      <c r="C193" s="692"/>
      <c r="D193" s="692"/>
      <c r="E193" s="692"/>
      <c r="F193" s="692"/>
      <c r="G193" s="692"/>
      <c r="H193" s="692"/>
      <c r="I193" s="693"/>
      <c r="J193" s="691">
        <f>'報告書（事業主控）'!J193</f>
        <v>0</v>
      </c>
      <c r="K193" s="692"/>
      <c r="L193" s="692"/>
      <c r="M193" s="692"/>
      <c r="N193" s="697"/>
      <c r="O193" s="108">
        <f>'報告書（事業主控）'!O193</f>
        <v>0</v>
      </c>
      <c r="P193" s="90" t="s">
        <v>45</v>
      </c>
      <c r="Q193" s="108">
        <f>'報告書（事業主控）'!Q193</f>
        <v>0</v>
      </c>
      <c r="R193" s="90" t="s">
        <v>46</v>
      </c>
      <c r="S193" s="108">
        <f>'報告書（事業主控）'!S193</f>
        <v>0</v>
      </c>
      <c r="T193" s="699" t="s">
        <v>47</v>
      </c>
      <c r="U193" s="699"/>
      <c r="V193" s="701">
        <f>'報告書（事業主控）'!V193</f>
        <v>0</v>
      </c>
      <c r="W193" s="702"/>
      <c r="X193" s="702"/>
      <c r="Y193" s="95"/>
      <c r="Z193" s="68"/>
      <c r="AA193" s="111"/>
      <c r="AB193" s="111"/>
      <c r="AC193" s="95"/>
      <c r="AD193" s="68"/>
      <c r="AE193" s="111"/>
      <c r="AF193" s="111"/>
      <c r="AG193" s="95"/>
      <c r="AH193" s="668">
        <f>'報告書（事業主控）'!AH193</f>
        <v>0</v>
      </c>
      <c r="AI193" s="669"/>
      <c r="AJ193" s="669"/>
      <c r="AK193" s="670"/>
      <c r="AL193" s="68"/>
      <c r="AM193" s="69"/>
      <c r="AN193" s="668">
        <f>'報告書（事業主控）'!AN193</f>
        <v>0</v>
      </c>
      <c r="AO193" s="669"/>
      <c r="AP193" s="669"/>
      <c r="AQ193" s="669"/>
      <c r="AR193" s="669"/>
      <c r="AS193" s="395"/>
      <c r="AT193" s="112"/>
    </row>
    <row r="194" spans="2:46" ht="18" customHeight="1" x14ac:dyDescent="0.15">
      <c r="B194" s="694"/>
      <c r="C194" s="695"/>
      <c r="D194" s="695"/>
      <c r="E194" s="695"/>
      <c r="F194" s="695"/>
      <c r="G194" s="695"/>
      <c r="H194" s="695"/>
      <c r="I194" s="696"/>
      <c r="J194" s="694"/>
      <c r="K194" s="695"/>
      <c r="L194" s="695"/>
      <c r="M194" s="695"/>
      <c r="N194" s="698"/>
      <c r="O194" s="113">
        <f>'報告書（事業主控）'!O194</f>
        <v>0</v>
      </c>
      <c r="P194" s="114" t="s">
        <v>45</v>
      </c>
      <c r="Q194" s="113">
        <f>'報告書（事業主控）'!Q194</f>
        <v>0</v>
      </c>
      <c r="R194" s="114" t="s">
        <v>46</v>
      </c>
      <c r="S194" s="113">
        <f>'報告書（事業主控）'!S194</f>
        <v>0</v>
      </c>
      <c r="T194" s="700" t="s">
        <v>48</v>
      </c>
      <c r="U194" s="700"/>
      <c r="V194" s="672">
        <f>'報告書（事業主控）'!V194</f>
        <v>0</v>
      </c>
      <c r="W194" s="673"/>
      <c r="X194" s="673"/>
      <c r="Y194" s="673"/>
      <c r="Z194" s="672">
        <f>'報告書（事業主控）'!Z194</f>
        <v>0</v>
      </c>
      <c r="AA194" s="673"/>
      <c r="AB194" s="673"/>
      <c r="AC194" s="673"/>
      <c r="AD194" s="672">
        <f>'報告書（事業主控）'!AD194</f>
        <v>0</v>
      </c>
      <c r="AE194" s="673"/>
      <c r="AF194" s="673"/>
      <c r="AG194" s="673"/>
      <c r="AH194" s="672">
        <f>'報告書（事業主控）'!AH194</f>
        <v>0</v>
      </c>
      <c r="AI194" s="673"/>
      <c r="AJ194" s="673"/>
      <c r="AK194" s="674"/>
      <c r="AL194" s="405">
        <f>'報告書（事業主控）'!AL194</f>
        <v>0</v>
      </c>
      <c r="AM194" s="671"/>
      <c r="AN194" s="665">
        <f>'報告書（事業主控）'!AN194</f>
        <v>0</v>
      </c>
      <c r="AO194" s="666"/>
      <c r="AP194" s="666"/>
      <c r="AQ194" s="666"/>
      <c r="AR194" s="666"/>
      <c r="AS194" s="394"/>
      <c r="AT194" s="73"/>
    </row>
    <row r="195" spans="2:46" ht="18" customHeight="1" x14ac:dyDescent="0.15">
      <c r="B195" s="691">
        <f>'報告書（事業主控）'!B195</f>
        <v>0</v>
      </c>
      <c r="C195" s="692"/>
      <c r="D195" s="692"/>
      <c r="E195" s="692"/>
      <c r="F195" s="692"/>
      <c r="G195" s="692"/>
      <c r="H195" s="692"/>
      <c r="I195" s="693"/>
      <c r="J195" s="691">
        <f>'報告書（事業主控）'!J195</f>
        <v>0</v>
      </c>
      <c r="K195" s="692"/>
      <c r="L195" s="692"/>
      <c r="M195" s="692"/>
      <c r="N195" s="697"/>
      <c r="O195" s="108">
        <f>'報告書（事業主控）'!O195</f>
        <v>0</v>
      </c>
      <c r="P195" s="90" t="s">
        <v>45</v>
      </c>
      <c r="Q195" s="108">
        <f>'報告書（事業主控）'!Q195</f>
        <v>0</v>
      </c>
      <c r="R195" s="90" t="s">
        <v>46</v>
      </c>
      <c r="S195" s="108">
        <f>'報告書（事業主控）'!S195</f>
        <v>0</v>
      </c>
      <c r="T195" s="699" t="s">
        <v>47</v>
      </c>
      <c r="U195" s="699"/>
      <c r="V195" s="701">
        <f>'報告書（事業主控）'!V195</f>
        <v>0</v>
      </c>
      <c r="W195" s="702"/>
      <c r="X195" s="702"/>
      <c r="Y195" s="95"/>
      <c r="Z195" s="68"/>
      <c r="AA195" s="111"/>
      <c r="AB195" s="111"/>
      <c r="AC195" s="95"/>
      <c r="AD195" s="68"/>
      <c r="AE195" s="111"/>
      <c r="AF195" s="111"/>
      <c r="AG195" s="95"/>
      <c r="AH195" s="668">
        <f>'報告書（事業主控）'!AH195</f>
        <v>0</v>
      </c>
      <c r="AI195" s="669"/>
      <c r="AJ195" s="669"/>
      <c r="AK195" s="670"/>
      <c r="AL195" s="68"/>
      <c r="AM195" s="69"/>
      <c r="AN195" s="668">
        <f>'報告書（事業主控）'!AN195</f>
        <v>0</v>
      </c>
      <c r="AO195" s="669"/>
      <c r="AP195" s="669"/>
      <c r="AQ195" s="669"/>
      <c r="AR195" s="669"/>
      <c r="AS195" s="395"/>
      <c r="AT195" s="112"/>
    </row>
    <row r="196" spans="2:46" ht="18" customHeight="1" x14ac:dyDescent="0.15">
      <c r="B196" s="694"/>
      <c r="C196" s="695"/>
      <c r="D196" s="695"/>
      <c r="E196" s="695"/>
      <c r="F196" s="695"/>
      <c r="G196" s="695"/>
      <c r="H196" s="695"/>
      <c r="I196" s="696"/>
      <c r="J196" s="694"/>
      <c r="K196" s="695"/>
      <c r="L196" s="695"/>
      <c r="M196" s="695"/>
      <c r="N196" s="698"/>
      <c r="O196" s="113">
        <f>'報告書（事業主控）'!O196</f>
        <v>0</v>
      </c>
      <c r="P196" s="114" t="s">
        <v>45</v>
      </c>
      <c r="Q196" s="113">
        <f>'報告書（事業主控）'!Q196</f>
        <v>0</v>
      </c>
      <c r="R196" s="114" t="s">
        <v>46</v>
      </c>
      <c r="S196" s="113">
        <f>'報告書（事業主控）'!S196</f>
        <v>0</v>
      </c>
      <c r="T196" s="700" t="s">
        <v>48</v>
      </c>
      <c r="U196" s="700"/>
      <c r="V196" s="672">
        <f>'報告書（事業主控）'!V196</f>
        <v>0</v>
      </c>
      <c r="W196" s="673"/>
      <c r="X196" s="673"/>
      <c r="Y196" s="673"/>
      <c r="Z196" s="672">
        <f>'報告書（事業主控）'!Z196</f>
        <v>0</v>
      </c>
      <c r="AA196" s="673"/>
      <c r="AB196" s="673"/>
      <c r="AC196" s="673"/>
      <c r="AD196" s="672">
        <f>'報告書（事業主控）'!AD196</f>
        <v>0</v>
      </c>
      <c r="AE196" s="673"/>
      <c r="AF196" s="673"/>
      <c r="AG196" s="673"/>
      <c r="AH196" s="672">
        <f>'報告書（事業主控）'!AH196</f>
        <v>0</v>
      </c>
      <c r="AI196" s="673"/>
      <c r="AJ196" s="673"/>
      <c r="AK196" s="674"/>
      <c r="AL196" s="405">
        <f>'報告書（事業主控）'!AL196</f>
        <v>0</v>
      </c>
      <c r="AM196" s="671"/>
      <c r="AN196" s="665">
        <f>'報告書（事業主控）'!AN196</f>
        <v>0</v>
      </c>
      <c r="AO196" s="666"/>
      <c r="AP196" s="666"/>
      <c r="AQ196" s="666"/>
      <c r="AR196" s="666"/>
      <c r="AS196" s="394"/>
      <c r="AT196" s="73"/>
    </row>
    <row r="197" spans="2:46" ht="18" customHeight="1" x14ac:dyDescent="0.15">
      <c r="B197" s="691">
        <f>'報告書（事業主控）'!B197</f>
        <v>0</v>
      </c>
      <c r="C197" s="692"/>
      <c r="D197" s="692"/>
      <c r="E197" s="692"/>
      <c r="F197" s="692"/>
      <c r="G197" s="692"/>
      <c r="H197" s="692"/>
      <c r="I197" s="693"/>
      <c r="J197" s="691">
        <f>'報告書（事業主控）'!J197</f>
        <v>0</v>
      </c>
      <c r="K197" s="692"/>
      <c r="L197" s="692"/>
      <c r="M197" s="692"/>
      <c r="N197" s="697"/>
      <c r="O197" s="108">
        <f>'報告書（事業主控）'!O197</f>
        <v>0</v>
      </c>
      <c r="P197" s="90" t="s">
        <v>45</v>
      </c>
      <c r="Q197" s="108">
        <f>'報告書（事業主控）'!Q197</f>
        <v>0</v>
      </c>
      <c r="R197" s="90" t="s">
        <v>46</v>
      </c>
      <c r="S197" s="108">
        <f>'報告書（事業主控）'!S197</f>
        <v>0</v>
      </c>
      <c r="T197" s="699" t="s">
        <v>47</v>
      </c>
      <c r="U197" s="699"/>
      <c r="V197" s="701">
        <f>'報告書（事業主控）'!V197</f>
        <v>0</v>
      </c>
      <c r="W197" s="702"/>
      <c r="X197" s="702"/>
      <c r="Y197" s="95"/>
      <c r="Z197" s="68"/>
      <c r="AA197" s="111"/>
      <c r="AB197" s="111"/>
      <c r="AC197" s="95"/>
      <c r="AD197" s="68"/>
      <c r="AE197" s="111"/>
      <c r="AF197" s="111"/>
      <c r="AG197" s="95"/>
      <c r="AH197" s="668">
        <f>'報告書（事業主控）'!AH197</f>
        <v>0</v>
      </c>
      <c r="AI197" s="669"/>
      <c r="AJ197" s="669"/>
      <c r="AK197" s="670"/>
      <c r="AL197" s="68"/>
      <c r="AM197" s="69"/>
      <c r="AN197" s="668">
        <f>'報告書（事業主控）'!AN197</f>
        <v>0</v>
      </c>
      <c r="AO197" s="669"/>
      <c r="AP197" s="669"/>
      <c r="AQ197" s="669"/>
      <c r="AR197" s="669"/>
      <c r="AS197" s="395"/>
      <c r="AT197" s="112"/>
    </row>
    <row r="198" spans="2:46" ht="18" customHeight="1" x14ac:dyDescent="0.15">
      <c r="B198" s="694"/>
      <c r="C198" s="695"/>
      <c r="D198" s="695"/>
      <c r="E198" s="695"/>
      <c r="F198" s="695"/>
      <c r="G198" s="695"/>
      <c r="H198" s="695"/>
      <c r="I198" s="696"/>
      <c r="J198" s="694"/>
      <c r="K198" s="695"/>
      <c r="L198" s="695"/>
      <c r="M198" s="695"/>
      <c r="N198" s="698"/>
      <c r="O198" s="113">
        <f>'報告書（事業主控）'!O198</f>
        <v>0</v>
      </c>
      <c r="P198" s="114" t="s">
        <v>45</v>
      </c>
      <c r="Q198" s="113">
        <f>'報告書（事業主控）'!Q198</f>
        <v>0</v>
      </c>
      <c r="R198" s="114" t="s">
        <v>46</v>
      </c>
      <c r="S198" s="113">
        <f>'報告書（事業主控）'!S198</f>
        <v>0</v>
      </c>
      <c r="T198" s="700" t="s">
        <v>48</v>
      </c>
      <c r="U198" s="700"/>
      <c r="V198" s="672">
        <f>'報告書（事業主控）'!V198</f>
        <v>0</v>
      </c>
      <c r="W198" s="673"/>
      <c r="X198" s="673"/>
      <c r="Y198" s="673"/>
      <c r="Z198" s="672">
        <f>'報告書（事業主控）'!Z198</f>
        <v>0</v>
      </c>
      <c r="AA198" s="673"/>
      <c r="AB198" s="673"/>
      <c r="AC198" s="673"/>
      <c r="AD198" s="672">
        <f>'報告書（事業主控）'!AD198</f>
        <v>0</v>
      </c>
      <c r="AE198" s="673"/>
      <c r="AF198" s="673"/>
      <c r="AG198" s="673"/>
      <c r="AH198" s="672">
        <f>'報告書（事業主控）'!AH198</f>
        <v>0</v>
      </c>
      <c r="AI198" s="673"/>
      <c r="AJ198" s="673"/>
      <c r="AK198" s="674"/>
      <c r="AL198" s="405">
        <f>'報告書（事業主控）'!AL198</f>
        <v>0</v>
      </c>
      <c r="AM198" s="671"/>
      <c r="AN198" s="665">
        <f>'報告書（事業主控）'!AN198</f>
        <v>0</v>
      </c>
      <c r="AO198" s="666"/>
      <c r="AP198" s="666"/>
      <c r="AQ198" s="666"/>
      <c r="AR198" s="666"/>
      <c r="AS198" s="394"/>
      <c r="AT198" s="73"/>
    </row>
    <row r="199" spans="2:46" ht="18" customHeight="1" x14ac:dyDescent="0.15">
      <c r="B199" s="691">
        <f>'報告書（事業主控）'!B199</f>
        <v>0</v>
      </c>
      <c r="C199" s="692"/>
      <c r="D199" s="692"/>
      <c r="E199" s="692"/>
      <c r="F199" s="692"/>
      <c r="G199" s="692"/>
      <c r="H199" s="692"/>
      <c r="I199" s="693"/>
      <c r="J199" s="691">
        <f>'報告書（事業主控）'!J199</f>
        <v>0</v>
      </c>
      <c r="K199" s="692"/>
      <c r="L199" s="692"/>
      <c r="M199" s="692"/>
      <c r="N199" s="697"/>
      <c r="O199" s="108">
        <f>'報告書（事業主控）'!O199</f>
        <v>0</v>
      </c>
      <c r="P199" s="90" t="s">
        <v>45</v>
      </c>
      <c r="Q199" s="108">
        <f>'報告書（事業主控）'!Q199</f>
        <v>0</v>
      </c>
      <c r="R199" s="90" t="s">
        <v>46</v>
      </c>
      <c r="S199" s="108">
        <f>'報告書（事業主控）'!S199</f>
        <v>0</v>
      </c>
      <c r="T199" s="699" t="s">
        <v>47</v>
      </c>
      <c r="U199" s="699"/>
      <c r="V199" s="701">
        <f>'報告書（事業主控）'!V199</f>
        <v>0</v>
      </c>
      <c r="W199" s="702"/>
      <c r="X199" s="702"/>
      <c r="Y199" s="95"/>
      <c r="Z199" s="68"/>
      <c r="AA199" s="111"/>
      <c r="AB199" s="111"/>
      <c r="AC199" s="95"/>
      <c r="AD199" s="68"/>
      <c r="AE199" s="111"/>
      <c r="AF199" s="111"/>
      <c r="AG199" s="95"/>
      <c r="AH199" s="668">
        <f>'報告書（事業主控）'!AH199</f>
        <v>0</v>
      </c>
      <c r="AI199" s="669"/>
      <c r="AJ199" s="669"/>
      <c r="AK199" s="670"/>
      <c r="AL199" s="68"/>
      <c r="AM199" s="69"/>
      <c r="AN199" s="668">
        <f>'報告書（事業主控）'!AN199</f>
        <v>0</v>
      </c>
      <c r="AO199" s="669"/>
      <c r="AP199" s="669"/>
      <c r="AQ199" s="669"/>
      <c r="AR199" s="669"/>
      <c r="AS199" s="395"/>
      <c r="AT199" s="112"/>
    </row>
    <row r="200" spans="2:46" ht="18" customHeight="1" x14ac:dyDescent="0.15">
      <c r="B200" s="694"/>
      <c r="C200" s="695"/>
      <c r="D200" s="695"/>
      <c r="E200" s="695"/>
      <c r="F200" s="695"/>
      <c r="G200" s="695"/>
      <c r="H200" s="695"/>
      <c r="I200" s="696"/>
      <c r="J200" s="694"/>
      <c r="K200" s="695"/>
      <c r="L200" s="695"/>
      <c r="M200" s="695"/>
      <c r="N200" s="698"/>
      <c r="O200" s="113">
        <f>'報告書（事業主控）'!O200</f>
        <v>0</v>
      </c>
      <c r="P200" s="114" t="s">
        <v>45</v>
      </c>
      <c r="Q200" s="113">
        <f>'報告書（事業主控）'!Q200</f>
        <v>0</v>
      </c>
      <c r="R200" s="114" t="s">
        <v>46</v>
      </c>
      <c r="S200" s="113">
        <f>'報告書（事業主控）'!S200</f>
        <v>0</v>
      </c>
      <c r="T200" s="700" t="s">
        <v>48</v>
      </c>
      <c r="U200" s="700"/>
      <c r="V200" s="672">
        <f>'報告書（事業主控）'!V200</f>
        <v>0</v>
      </c>
      <c r="W200" s="673"/>
      <c r="X200" s="673"/>
      <c r="Y200" s="673"/>
      <c r="Z200" s="672">
        <f>'報告書（事業主控）'!Z200</f>
        <v>0</v>
      </c>
      <c r="AA200" s="673"/>
      <c r="AB200" s="673"/>
      <c r="AC200" s="673"/>
      <c r="AD200" s="672">
        <f>'報告書（事業主控）'!AD200</f>
        <v>0</v>
      </c>
      <c r="AE200" s="673"/>
      <c r="AF200" s="673"/>
      <c r="AG200" s="673"/>
      <c r="AH200" s="672">
        <f>'報告書（事業主控）'!AH200</f>
        <v>0</v>
      </c>
      <c r="AI200" s="673"/>
      <c r="AJ200" s="673"/>
      <c r="AK200" s="674"/>
      <c r="AL200" s="405">
        <f>'報告書（事業主控）'!AL200</f>
        <v>0</v>
      </c>
      <c r="AM200" s="671"/>
      <c r="AN200" s="665">
        <f>'報告書（事業主控）'!AN200</f>
        <v>0</v>
      </c>
      <c r="AO200" s="666"/>
      <c r="AP200" s="666"/>
      <c r="AQ200" s="666"/>
      <c r="AR200" s="666"/>
      <c r="AS200" s="394"/>
      <c r="AT200" s="73"/>
    </row>
    <row r="201" spans="2:46" ht="18" customHeight="1" x14ac:dyDescent="0.15">
      <c r="B201" s="424" t="s">
        <v>82</v>
      </c>
      <c r="C201" s="425"/>
      <c r="D201" s="425"/>
      <c r="E201" s="426"/>
      <c r="F201" s="682">
        <f>'報告書（事業主控）'!F201</f>
        <v>0</v>
      </c>
      <c r="G201" s="683"/>
      <c r="H201" s="683"/>
      <c r="I201" s="683"/>
      <c r="J201" s="683"/>
      <c r="K201" s="683"/>
      <c r="L201" s="683"/>
      <c r="M201" s="683"/>
      <c r="N201" s="684"/>
      <c r="O201" s="780" t="s">
        <v>60</v>
      </c>
      <c r="P201" s="781"/>
      <c r="Q201" s="781"/>
      <c r="R201" s="781"/>
      <c r="S201" s="781"/>
      <c r="T201" s="781"/>
      <c r="U201" s="782"/>
      <c r="V201" s="668">
        <f>'報告書（事業主控）'!V201</f>
        <v>0</v>
      </c>
      <c r="W201" s="669"/>
      <c r="X201" s="669"/>
      <c r="Y201" s="670"/>
      <c r="Z201" s="68"/>
      <c r="AA201" s="111"/>
      <c r="AB201" s="111"/>
      <c r="AC201" s="95"/>
      <c r="AD201" s="68"/>
      <c r="AE201" s="111"/>
      <c r="AF201" s="111"/>
      <c r="AG201" s="95"/>
      <c r="AH201" s="668">
        <f>'報告書（事業主控）'!AH201</f>
        <v>0</v>
      </c>
      <c r="AI201" s="669"/>
      <c r="AJ201" s="669"/>
      <c r="AK201" s="670"/>
      <c r="AL201" s="68"/>
      <c r="AM201" s="69"/>
      <c r="AN201" s="668">
        <f>'報告書（事業主控）'!AN201</f>
        <v>0</v>
      </c>
      <c r="AO201" s="669"/>
      <c r="AP201" s="669"/>
      <c r="AQ201" s="669"/>
      <c r="AR201" s="669"/>
      <c r="AS201" s="395"/>
      <c r="AT201" s="112"/>
    </row>
    <row r="202" spans="2:46" ht="18" customHeight="1" x14ac:dyDescent="0.15">
      <c r="B202" s="427"/>
      <c r="C202" s="428"/>
      <c r="D202" s="428"/>
      <c r="E202" s="429"/>
      <c r="F202" s="685"/>
      <c r="G202" s="686"/>
      <c r="H202" s="686"/>
      <c r="I202" s="686"/>
      <c r="J202" s="686"/>
      <c r="K202" s="686"/>
      <c r="L202" s="686"/>
      <c r="M202" s="686"/>
      <c r="N202" s="687"/>
      <c r="O202" s="783"/>
      <c r="P202" s="784"/>
      <c r="Q202" s="784"/>
      <c r="R202" s="784"/>
      <c r="S202" s="784"/>
      <c r="T202" s="784"/>
      <c r="U202" s="785"/>
      <c r="V202" s="399">
        <f>'報告書（事業主控）'!V202</f>
        <v>0</v>
      </c>
      <c r="W202" s="633"/>
      <c r="X202" s="633"/>
      <c r="Y202" s="636"/>
      <c r="Z202" s="399">
        <f>'報告書（事業主控）'!Z202</f>
        <v>0</v>
      </c>
      <c r="AA202" s="634"/>
      <c r="AB202" s="634"/>
      <c r="AC202" s="635"/>
      <c r="AD202" s="399">
        <f>'報告書（事業主控）'!AD202</f>
        <v>0</v>
      </c>
      <c r="AE202" s="634"/>
      <c r="AF202" s="634"/>
      <c r="AG202" s="635"/>
      <c r="AH202" s="399">
        <f>'報告書（事業主控）'!AH202</f>
        <v>0</v>
      </c>
      <c r="AI202" s="400"/>
      <c r="AJ202" s="400"/>
      <c r="AK202" s="400"/>
      <c r="AL202" s="279"/>
      <c r="AM202" s="280"/>
      <c r="AN202" s="399">
        <f>'報告書（事業主控）'!AN202</f>
        <v>0</v>
      </c>
      <c r="AO202" s="633"/>
      <c r="AP202" s="633"/>
      <c r="AQ202" s="633"/>
      <c r="AR202" s="633"/>
      <c r="AS202" s="393"/>
      <c r="AT202" s="269"/>
    </row>
    <row r="203" spans="2:46" ht="18" customHeight="1" x14ac:dyDescent="0.15">
      <c r="B203" s="430"/>
      <c r="C203" s="431"/>
      <c r="D203" s="431"/>
      <c r="E203" s="432"/>
      <c r="F203" s="688"/>
      <c r="G203" s="689"/>
      <c r="H203" s="689"/>
      <c r="I203" s="689"/>
      <c r="J203" s="689"/>
      <c r="K203" s="689"/>
      <c r="L203" s="689"/>
      <c r="M203" s="689"/>
      <c r="N203" s="690"/>
      <c r="O203" s="786"/>
      <c r="P203" s="787"/>
      <c r="Q203" s="787"/>
      <c r="R203" s="787"/>
      <c r="S203" s="787"/>
      <c r="T203" s="787"/>
      <c r="U203" s="788"/>
      <c r="V203" s="665">
        <f>'報告書（事業主控）'!V203</f>
        <v>0</v>
      </c>
      <c r="W203" s="666"/>
      <c r="X203" s="666"/>
      <c r="Y203" s="667"/>
      <c r="Z203" s="665">
        <f>'報告書（事業主控）'!Z203</f>
        <v>0</v>
      </c>
      <c r="AA203" s="666"/>
      <c r="AB203" s="666"/>
      <c r="AC203" s="667"/>
      <c r="AD203" s="665">
        <f>'報告書（事業主控）'!AD203</f>
        <v>0</v>
      </c>
      <c r="AE203" s="666"/>
      <c r="AF203" s="666"/>
      <c r="AG203" s="667"/>
      <c r="AH203" s="665">
        <f>'報告書（事業主控）'!AH203</f>
        <v>0</v>
      </c>
      <c r="AI203" s="666"/>
      <c r="AJ203" s="666"/>
      <c r="AK203" s="667"/>
      <c r="AL203" s="72"/>
      <c r="AM203" s="73"/>
      <c r="AN203" s="665">
        <f>'報告書（事業主控）'!AN203</f>
        <v>0</v>
      </c>
      <c r="AO203" s="666"/>
      <c r="AP203" s="666"/>
      <c r="AQ203" s="666"/>
      <c r="AR203" s="666"/>
      <c r="AS203" s="394"/>
      <c r="AT203" s="73"/>
    </row>
    <row r="204" spans="2:46" ht="18" customHeight="1" x14ac:dyDescent="0.15">
      <c r="AN204" s="664">
        <f>'報告書（事業主控）'!AN204</f>
        <v>0</v>
      </c>
      <c r="AO204" s="664"/>
      <c r="AP204" s="664"/>
      <c r="AQ204" s="664"/>
      <c r="AR204" s="664"/>
      <c r="AS204" s="130"/>
      <c r="AT204" s="83"/>
    </row>
    <row r="205" spans="2:46" ht="31.5" customHeight="1" x14ac:dyDescent="0.15">
      <c r="AN205" s="130"/>
      <c r="AO205" s="130"/>
      <c r="AP205" s="130"/>
      <c r="AQ205" s="130"/>
      <c r="AR205" s="130"/>
      <c r="AS205" s="130"/>
      <c r="AT205" s="83"/>
    </row>
    <row r="206" spans="2:46" ht="7.5" customHeight="1" x14ac:dyDescent="0.15">
      <c r="X206" s="82"/>
      <c r="Y206" s="82"/>
      <c r="Z206" s="83"/>
      <c r="AA206" s="83"/>
      <c r="AB206" s="83"/>
      <c r="AC206" s="83"/>
      <c r="AD206" s="83"/>
      <c r="AE206" s="83"/>
      <c r="AF206" s="83"/>
      <c r="AG206" s="83"/>
      <c r="AH206" s="83"/>
      <c r="AI206" s="83"/>
      <c r="AJ206" s="83"/>
      <c r="AK206" s="83"/>
      <c r="AL206" s="83"/>
      <c r="AM206" s="83"/>
      <c r="AN206" s="83"/>
      <c r="AO206" s="83"/>
      <c r="AP206" s="83"/>
      <c r="AQ206" s="83"/>
      <c r="AR206" s="83"/>
      <c r="AS206" s="83"/>
      <c r="AT206" s="83"/>
    </row>
    <row r="207" spans="2:46" ht="10.5" customHeight="1" x14ac:dyDescent="0.15">
      <c r="X207" s="82"/>
      <c r="Y207" s="82"/>
      <c r="Z207" s="83"/>
      <c r="AA207" s="83"/>
      <c r="AB207" s="83"/>
      <c r="AC207" s="83"/>
      <c r="AD207" s="83"/>
      <c r="AE207" s="83"/>
      <c r="AF207" s="83"/>
      <c r="AG207" s="83"/>
      <c r="AH207" s="83"/>
      <c r="AI207" s="83"/>
      <c r="AJ207" s="83"/>
      <c r="AK207" s="83"/>
      <c r="AL207" s="83"/>
      <c r="AM207" s="83"/>
      <c r="AN207" s="83"/>
      <c r="AO207" s="83"/>
      <c r="AP207" s="83"/>
      <c r="AQ207" s="83"/>
      <c r="AR207" s="83"/>
      <c r="AS207" s="83"/>
      <c r="AT207" s="83"/>
    </row>
    <row r="208" spans="2:46" ht="5.25" customHeight="1" x14ac:dyDescent="0.15">
      <c r="X208" s="82"/>
      <c r="Y208" s="82"/>
      <c r="Z208" s="83"/>
      <c r="AA208" s="83"/>
      <c r="AB208" s="83"/>
      <c r="AC208" s="83"/>
      <c r="AD208" s="83"/>
      <c r="AE208" s="83"/>
      <c r="AF208" s="83"/>
      <c r="AG208" s="83"/>
      <c r="AH208" s="83"/>
      <c r="AI208" s="83"/>
      <c r="AJ208" s="83"/>
      <c r="AK208" s="83"/>
      <c r="AL208" s="83"/>
      <c r="AM208" s="83"/>
      <c r="AN208" s="83"/>
      <c r="AO208" s="83"/>
      <c r="AP208" s="83"/>
      <c r="AQ208" s="83"/>
      <c r="AR208" s="83"/>
      <c r="AS208" s="83"/>
      <c r="AT208" s="83"/>
    </row>
    <row r="209" spans="2:46" ht="5.25" customHeight="1" x14ac:dyDescent="0.15">
      <c r="X209" s="82"/>
      <c r="Y209" s="82"/>
      <c r="Z209" s="83"/>
      <c r="AA209" s="83"/>
      <c r="AB209" s="83"/>
      <c r="AC209" s="83"/>
      <c r="AD209" s="83"/>
      <c r="AE209" s="83"/>
      <c r="AF209" s="83"/>
      <c r="AG209" s="83"/>
      <c r="AH209" s="83"/>
      <c r="AI209" s="83"/>
      <c r="AJ209" s="83"/>
      <c r="AK209" s="83"/>
      <c r="AL209" s="83"/>
      <c r="AM209" s="83"/>
      <c r="AN209" s="83"/>
      <c r="AO209" s="83"/>
      <c r="AP209" s="83"/>
      <c r="AQ209" s="83"/>
      <c r="AR209" s="83"/>
      <c r="AS209" s="83"/>
      <c r="AT209" s="83"/>
    </row>
    <row r="210" spans="2:46" ht="5.25" customHeight="1" x14ac:dyDescent="0.15">
      <c r="X210" s="82"/>
      <c r="Y210" s="82"/>
      <c r="Z210" s="83"/>
      <c r="AA210" s="83"/>
      <c r="AB210" s="83"/>
      <c r="AC210" s="83"/>
      <c r="AD210" s="83"/>
      <c r="AE210" s="83"/>
      <c r="AF210" s="83"/>
      <c r="AG210" s="83"/>
      <c r="AH210" s="83"/>
      <c r="AI210" s="83"/>
      <c r="AJ210" s="83"/>
      <c r="AK210" s="83"/>
      <c r="AL210" s="83"/>
      <c r="AM210" s="83"/>
      <c r="AN210" s="83"/>
      <c r="AO210" s="83"/>
      <c r="AP210" s="83"/>
      <c r="AQ210" s="83"/>
      <c r="AR210" s="83"/>
      <c r="AS210" s="83"/>
      <c r="AT210" s="83"/>
    </row>
    <row r="211" spans="2:46" ht="5.25" customHeight="1" x14ac:dyDescent="0.15">
      <c r="X211" s="82"/>
      <c r="Y211" s="82"/>
      <c r="Z211" s="83"/>
      <c r="AA211" s="83"/>
      <c r="AB211" s="83"/>
      <c r="AC211" s="83"/>
      <c r="AD211" s="83"/>
      <c r="AE211" s="83"/>
      <c r="AF211" s="83"/>
      <c r="AG211" s="83"/>
      <c r="AH211" s="83"/>
      <c r="AI211" s="83"/>
      <c r="AJ211" s="83"/>
      <c r="AK211" s="83"/>
      <c r="AL211" s="83"/>
      <c r="AM211" s="83"/>
      <c r="AN211" s="83"/>
      <c r="AO211" s="83"/>
      <c r="AP211" s="83"/>
      <c r="AQ211" s="83"/>
      <c r="AR211" s="83"/>
      <c r="AS211" s="83"/>
      <c r="AT211" s="83"/>
    </row>
    <row r="212" spans="2:46" ht="17.25" customHeight="1" x14ac:dyDescent="0.15">
      <c r="B212" s="84" t="s">
        <v>50</v>
      </c>
      <c r="L212" s="83"/>
      <c r="M212" s="83"/>
      <c r="N212" s="83"/>
      <c r="O212" s="83"/>
      <c r="P212" s="83"/>
      <c r="Q212" s="83"/>
      <c r="R212" s="83"/>
      <c r="S212" s="85"/>
      <c r="T212" s="85"/>
      <c r="U212" s="85"/>
      <c r="V212" s="85"/>
      <c r="W212" s="85"/>
      <c r="X212" s="83"/>
      <c r="Y212" s="83"/>
      <c r="Z212" s="83"/>
      <c r="AA212" s="83"/>
      <c r="AB212" s="83"/>
      <c r="AC212" s="83"/>
      <c r="AL212" s="86"/>
      <c r="AM212" s="86"/>
      <c r="AN212" s="86"/>
      <c r="AO212" s="86"/>
    </row>
    <row r="213" spans="2:46" ht="12.75" customHeight="1" x14ac:dyDescent="0.15">
      <c r="L213" s="83"/>
      <c r="M213" s="87"/>
      <c r="N213" s="87"/>
      <c r="O213" s="87"/>
      <c r="P213" s="87"/>
      <c r="Q213" s="87"/>
      <c r="R213" s="87"/>
      <c r="S213" s="87"/>
      <c r="T213" s="88"/>
      <c r="U213" s="88"/>
      <c r="V213" s="88"/>
      <c r="W213" s="88"/>
      <c r="X213" s="88"/>
      <c r="Y213" s="88"/>
      <c r="Z213" s="88"/>
      <c r="AA213" s="87"/>
      <c r="AB213" s="87"/>
      <c r="AC213" s="87"/>
      <c r="AL213" s="86"/>
      <c r="AM213" s="852" t="s">
        <v>265</v>
      </c>
      <c r="AN213" s="853"/>
      <c r="AO213" s="853"/>
      <c r="AP213" s="854"/>
    </row>
    <row r="214" spans="2:46" ht="12.75" customHeight="1" x14ac:dyDescent="0.15">
      <c r="L214" s="83"/>
      <c r="M214" s="87"/>
      <c r="N214" s="87"/>
      <c r="O214" s="87"/>
      <c r="P214" s="87"/>
      <c r="Q214" s="87"/>
      <c r="R214" s="87"/>
      <c r="S214" s="87"/>
      <c r="T214" s="88"/>
      <c r="U214" s="88"/>
      <c r="V214" s="88"/>
      <c r="W214" s="88"/>
      <c r="X214" s="88"/>
      <c r="Y214" s="88"/>
      <c r="Z214" s="88"/>
      <c r="AA214" s="87"/>
      <c r="AB214" s="87"/>
      <c r="AC214" s="87"/>
      <c r="AL214" s="86"/>
      <c r="AM214" s="855"/>
      <c r="AN214" s="856"/>
      <c r="AO214" s="856"/>
      <c r="AP214" s="857"/>
    </row>
    <row r="215" spans="2:46" ht="12.75" customHeight="1" x14ac:dyDescent="0.15">
      <c r="L215" s="83"/>
      <c r="M215" s="87"/>
      <c r="N215" s="87"/>
      <c r="O215" s="87"/>
      <c r="P215" s="87"/>
      <c r="Q215" s="87"/>
      <c r="R215" s="87"/>
      <c r="S215" s="87"/>
      <c r="T215" s="87"/>
      <c r="U215" s="87"/>
      <c r="V215" s="87"/>
      <c r="W215" s="87"/>
      <c r="X215" s="87"/>
      <c r="Y215" s="87"/>
      <c r="Z215" s="87"/>
      <c r="AA215" s="87"/>
      <c r="AB215" s="87"/>
      <c r="AC215" s="87"/>
      <c r="AL215" s="86"/>
      <c r="AM215" s="86"/>
      <c r="AN215" s="325"/>
      <c r="AO215" s="325"/>
    </row>
    <row r="216" spans="2:46" ht="6" customHeight="1" x14ac:dyDescent="0.15">
      <c r="L216" s="83"/>
      <c r="M216" s="87"/>
      <c r="N216" s="87"/>
      <c r="O216" s="87"/>
      <c r="P216" s="87"/>
      <c r="Q216" s="87"/>
      <c r="R216" s="87"/>
      <c r="S216" s="87"/>
      <c r="T216" s="87"/>
      <c r="U216" s="87"/>
      <c r="V216" s="87"/>
      <c r="W216" s="87"/>
      <c r="X216" s="87"/>
      <c r="Y216" s="87"/>
      <c r="Z216" s="87"/>
      <c r="AA216" s="87"/>
      <c r="AB216" s="87"/>
      <c r="AC216" s="87"/>
      <c r="AL216" s="86"/>
      <c r="AM216" s="86"/>
    </row>
    <row r="217" spans="2:46" ht="12.75" customHeight="1" x14ac:dyDescent="0.15">
      <c r="B217" s="719" t="s">
        <v>2</v>
      </c>
      <c r="C217" s="720"/>
      <c r="D217" s="720"/>
      <c r="E217" s="720"/>
      <c r="F217" s="720"/>
      <c r="G217" s="720"/>
      <c r="H217" s="720"/>
      <c r="I217" s="720"/>
      <c r="J217" s="744" t="s">
        <v>10</v>
      </c>
      <c r="K217" s="744"/>
      <c r="L217" s="89" t="s">
        <v>3</v>
      </c>
      <c r="M217" s="744" t="s">
        <v>11</v>
      </c>
      <c r="N217" s="744"/>
      <c r="O217" s="750" t="s">
        <v>12</v>
      </c>
      <c r="P217" s="744"/>
      <c r="Q217" s="744"/>
      <c r="R217" s="744"/>
      <c r="S217" s="744"/>
      <c r="T217" s="744"/>
      <c r="U217" s="744" t="s">
        <v>13</v>
      </c>
      <c r="V217" s="744"/>
      <c r="W217" s="744"/>
      <c r="X217" s="83"/>
      <c r="Y217" s="83"/>
      <c r="Z217" s="83"/>
      <c r="AA217" s="83"/>
      <c r="AB217" s="83"/>
      <c r="AC217" s="83"/>
      <c r="AD217" s="90"/>
      <c r="AE217" s="90"/>
      <c r="AF217" s="90"/>
      <c r="AG217" s="90"/>
      <c r="AH217" s="90"/>
      <c r="AI217" s="90"/>
      <c r="AJ217" s="90"/>
      <c r="AK217" s="83"/>
      <c r="AL217" s="517">
        <f>$AL$9</f>
        <v>0</v>
      </c>
      <c r="AM217" s="518"/>
      <c r="AN217" s="675" t="s">
        <v>4</v>
      </c>
      <c r="AO217" s="675"/>
      <c r="AP217" s="518">
        <v>6</v>
      </c>
      <c r="AQ217" s="518"/>
      <c r="AR217" s="675" t="s">
        <v>5</v>
      </c>
      <c r="AS217" s="675"/>
      <c r="AT217" s="741"/>
    </row>
    <row r="218" spans="2:46" ht="13.5" customHeight="1" x14ac:dyDescent="0.15">
      <c r="B218" s="720"/>
      <c r="C218" s="720"/>
      <c r="D218" s="720"/>
      <c r="E218" s="720"/>
      <c r="F218" s="720"/>
      <c r="G218" s="720"/>
      <c r="H218" s="720"/>
      <c r="I218" s="720"/>
      <c r="J218" s="532" t="str">
        <f>$J$10</f>
        <v>1</v>
      </c>
      <c r="K218" s="470" t="str">
        <f>$K$10</f>
        <v>3</v>
      </c>
      <c r="L218" s="534" t="str">
        <f>$L$10</f>
        <v>1</v>
      </c>
      <c r="M218" s="473" t="str">
        <f>$M$10</f>
        <v>0</v>
      </c>
      <c r="N218" s="470" t="str">
        <f>$N$10</f>
        <v>8</v>
      </c>
      <c r="O218" s="473" t="str">
        <f>$O$10</f>
        <v>9</v>
      </c>
      <c r="P218" s="467" t="str">
        <f>$P$10</f>
        <v>5</v>
      </c>
      <c r="Q218" s="467" t="str">
        <f>$Q$10</f>
        <v>1</v>
      </c>
      <c r="R218" s="467" t="str">
        <f>$R$10</f>
        <v>2</v>
      </c>
      <c r="S218" s="467" t="str">
        <f>$S$10</f>
        <v>2</v>
      </c>
      <c r="T218" s="470" t="str">
        <f>$T$10</f>
        <v>5</v>
      </c>
      <c r="U218" s="473">
        <f>$U$10</f>
        <v>0</v>
      </c>
      <c r="V218" s="467">
        <f>$V$10</f>
        <v>0</v>
      </c>
      <c r="W218" s="470">
        <f>$W$10</f>
        <v>0</v>
      </c>
      <c r="X218" s="83"/>
      <c r="Y218" s="83"/>
      <c r="Z218" s="83"/>
      <c r="AA218" s="83"/>
      <c r="AB218" s="83"/>
      <c r="AC218" s="83"/>
      <c r="AD218" s="90"/>
      <c r="AE218" s="90"/>
      <c r="AF218" s="90"/>
      <c r="AG218" s="90"/>
      <c r="AH218" s="90"/>
      <c r="AI218" s="90"/>
      <c r="AJ218" s="90"/>
      <c r="AK218" s="83"/>
      <c r="AL218" s="519"/>
      <c r="AM218" s="520"/>
      <c r="AN218" s="676"/>
      <c r="AO218" s="676"/>
      <c r="AP218" s="520"/>
      <c r="AQ218" s="520"/>
      <c r="AR218" s="676"/>
      <c r="AS218" s="676"/>
      <c r="AT218" s="758"/>
    </row>
    <row r="219" spans="2:46" ht="9" customHeight="1" x14ac:dyDescent="0.15">
      <c r="B219" s="720"/>
      <c r="C219" s="720"/>
      <c r="D219" s="720"/>
      <c r="E219" s="720"/>
      <c r="F219" s="720"/>
      <c r="G219" s="720"/>
      <c r="H219" s="720"/>
      <c r="I219" s="720"/>
      <c r="J219" s="533"/>
      <c r="K219" s="471"/>
      <c r="L219" s="535"/>
      <c r="M219" s="474"/>
      <c r="N219" s="471"/>
      <c r="O219" s="474"/>
      <c r="P219" s="468"/>
      <c r="Q219" s="468"/>
      <c r="R219" s="468"/>
      <c r="S219" s="468"/>
      <c r="T219" s="471"/>
      <c r="U219" s="474"/>
      <c r="V219" s="468"/>
      <c r="W219" s="471"/>
      <c r="X219" s="83"/>
      <c r="Y219" s="83"/>
      <c r="Z219" s="83"/>
      <c r="AA219" s="83"/>
      <c r="AB219" s="83"/>
      <c r="AC219" s="83"/>
      <c r="AD219" s="90"/>
      <c r="AE219" s="90"/>
      <c r="AF219" s="90"/>
      <c r="AG219" s="90"/>
      <c r="AH219" s="90"/>
      <c r="AI219" s="90"/>
      <c r="AJ219" s="90"/>
      <c r="AK219" s="83"/>
      <c r="AL219" s="521"/>
      <c r="AM219" s="522"/>
      <c r="AN219" s="677"/>
      <c r="AO219" s="677"/>
      <c r="AP219" s="522"/>
      <c r="AQ219" s="522"/>
      <c r="AR219" s="677"/>
      <c r="AS219" s="677"/>
      <c r="AT219" s="743"/>
    </row>
    <row r="220" spans="2:46" ht="6" customHeight="1" x14ac:dyDescent="0.15">
      <c r="B220" s="721"/>
      <c r="C220" s="721"/>
      <c r="D220" s="721"/>
      <c r="E220" s="721"/>
      <c r="F220" s="721"/>
      <c r="G220" s="721"/>
      <c r="H220" s="721"/>
      <c r="I220" s="721"/>
      <c r="J220" s="533"/>
      <c r="K220" s="472"/>
      <c r="L220" s="536"/>
      <c r="M220" s="475"/>
      <c r="N220" s="472"/>
      <c r="O220" s="475"/>
      <c r="P220" s="469"/>
      <c r="Q220" s="469"/>
      <c r="R220" s="469"/>
      <c r="S220" s="469"/>
      <c r="T220" s="472"/>
      <c r="U220" s="475"/>
      <c r="V220" s="469"/>
      <c r="W220" s="472"/>
      <c r="X220" s="83"/>
      <c r="Y220" s="83"/>
      <c r="Z220" s="83"/>
      <c r="AA220" s="83"/>
      <c r="AB220" s="83"/>
      <c r="AC220" s="83"/>
      <c r="AD220" s="83"/>
      <c r="AE220" s="83"/>
      <c r="AF220" s="83"/>
      <c r="AG220" s="83"/>
      <c r="AH220" s="83"/>
      <c r="AI220" s="83"/>
      <c r="AJ220" s="83"/>
      <c r="AK220" s="83"/>
    </row>
    <row r="221" spans="2:46" ht="15" customHeight="1" x14ac:dyDescent="0.15">
      <c r="B221" s="703" t="s">
        <v>51</v>
      </c>
      <c r="C221" s="704"/>
      <c r="D221" s="704"/>
      <c r="E221" s="704"/>
      <c r="F221" s="704"/>
      <c r="G221" s="704"/>
      <c r="H221" s="704"/>
      <c r="I221" s="705"/>
      <c r="J221" s="703" t="s">
        <v>6</v>
      </c>
      <c r="K221" s="704"/>
      <c r="L221" s="704"/>
      <c r="M221" s="704"/>
      <c r="N221" s="712"/>
      <c r="O221" s="715" t="s">
        <v>52</v>
      </c>
      <c r="P221" s="704"/>
      <c r="Q221" s="704"/>
      <c r="R221" s="704"/>
      <c r="S221" s="704"/>
      <c r="T221" s="704"/>
      <c r="U221" s="705"/>
      <c r="V221" s="91" t="s">
        <v>53</v>
      </c>
      <c r="W221" s="92"/>
      <c r="X221" s="92"/>
      <c r="Y221" s="718" t="s">
        <v>54</v>
      </c>
      <c r="Z221" s="718"/>
      <c r="AA221" s="718"/>
      <c r="AB221" s="718"/>
      <c r="AC221" s="718"/>
      <c r="AD221" s="718"/>
      <c r="AE221" s="718"/>
      <c r="AF221" s="718"/>
      <c r="AG221" s="718"/>
      <c r="AH221" s="718"/>
      <c r="AI221" s="92"/>
      <c r="AJ221" s="92"/>
      <c r="AK221" s="93"/>
      <c r="AL221" s="779" t="s">
        <v>55</v>
      </c>
      <c r="AM221" s="779"/>
      <c r="AN221" s="771" t="s">
        <v>59</v>
      </c>
      <c r="AO221" s="771"/>
      <c r="AP221" s="771"/>
      <c r="AQ221" s="771"/>
      <c r="AR221" s="771"/>
      <c r="AS221" s="771"/>
      <c r="AT221" s="772"/>
    </row>
    <row r="222" spans="2:46" ht="13.5" customHeight="1" x14ac:dyDescent="0.15">
      <c r="B222" s="706"/>
      <c r="C222" s="707"/>
      <c r="D222" s="707"/>
      <c r="E222" s="707"/>
      <c r="F222" s="707"/>
      <c r="G222" s="707"/>
      <c r="H222" s="707"/>
      <c r="I222" s="708"/>
      <c r="J222" s="706"/>
      <c r="K222" s="707"/>
      <c r="L222" s="707"/>
      <c r="M222" s="707"/>
      <c r="N222" s="713"/>
      <c r="O222" s="716"/>
      <c r="P222" s="707"/>
      <c r="Q222" s="707"/>
      <c r="R222" s="707"/>
      <c r="S222" s="707"/>
      <c r="T222" s="707"/>
      <c r="U222" s="708"/>
      <c r="V222" s="722" t="s">
        <v>7</v>
      </c>
      <c r="W222" s="723"/>
      <c r="X222" s="723"/>
      <c r="Y222" s="724"/>
      <c r="Z222" s="728" t="s">
        <v>16</v>
      </c>
      <c r="AA222" s="729"/>
      <c r="AB222" s="729"/>
      <c r="AC222" s="730"/>
      <c r="AD222" s="734" t="s">
        <v>17</v>
      </c>
      <c r="AE222" s="735"/>
      <c r="AF222" s="735"/>
      <c r="AG222" s="736"/>
      <c r="AH222" s="740" t="s">
        <v>83</v>
      </c>
      <c r="AI222" s="675"/>
      <c r="AJ222" s="675"/>
      <c r="AK222" s="741"/>
      <c r="AL222" s="678" t="s">
        <v>18</v>
      </c>
      <c r="AM222" s="679"/>
      <c r="AN222" s="751" t="s">
        <v>19</v>
      </c>
      <c r="AO222" s="752"/>
      <c r="AP222" s="752"/>
      <c r="AQ222" s="752"/>
      <c r="AR222" s="753"/>
      <c r="AS222" s="753"/>
      <c r="AT222" s="754"/>
    </row>
    <row r="223" spans="2:46" ht="13.5" customHeight="1" x14ac:dyDescent="0.15">
      <c r="B223" s="802"/>
      <c r="C223" s="803"/>
      <c r="D223" s="803"/>
      <c r="E223" s="803"/>
      <c r="F223" s="803"/>
      <c r="G223" s="803"/>
      <c r="H223" s="803"/>
      <c r="I223" s="804"/>
      <c r="J223" s="802"/>
      <c r="K223" s="803"/>
      <c r="L223" s="803"/>
      <c r="M223" s="803"/>
      <c r="N223" s="805"/>
      <c r="O223" s="814"/>
      <c r="P223" s="803"/>
      <c r="Q223" s="803"/>
      <c r="R223" s="803"/>
      <c r="S223" s="803"/>
      <c r="T223" s="803"/>
      <c r="U223" s="804"/>
      <c r="V223" s="725"/>
      <c r="W223" s="726"/>
      <c r="X223" s="726"/>
      <c r="Y223" s="727"/>
      <c r="Z223" s="731"/>
      <c r="AA223" s="732"/>
      <c r="AB223" s="732"/>
      <c r="AC223" s="733"/>
      <c r="AD223" s="737"/>
      <c r="AE223" s="738"/>
      <c r="AF223" s="738"/>
      <c r="AG223" s="739"/>
      <c r="AH223" s="742"/>
      <c r="AI223" s="677"/>
      <c r="AJ223" s="677"/>
      <c r="AK223" s="743"/>
      <c r="AL223" s="680"/>
      <c r="AM223" s="681"/>
      <c r="AN223" s="793"/>
      <c r="AO223" s="793"/>
      <c r="AP223" s="793"/>
      <c r="AQ223" s="793"/>
      <c r="AR223" s="793"/>
      <c r="AS223" s="793"/>
      <c r="AT223" s="794"/>
    </row>
    <row r="224" spans="2:46" ht="18" customHeight="1" x14ac:dyDescent="0.15">
      <c r="B224" s="745">
        <f>'報告書（事業主控）'!B224</f>
        <v>0</v>
      </c>
      <c r="C224" s="746"/>
      <c r="D224" s="746"/>
      <c r="E224" s="746"/>
      <c r="F224" s="746"/>
      <c r="G224" s="746"/>
      <c r="H224" s="746"/>
      <c r="I224" s="747"/>
      <c r="J224" s="745">
        <f>'報告書（事業主控）'!J224</f>
        <v>0</v>
      </c>
      <c r="K224" s="746"/>
      <c r="L224" s="746"/>
      <c r="M224" s="746"/>
      <c r="N224" s="748"/>
      <c r="O224" s="104">
        <f>'報告書（事業主控）'!O224</f>
        <v>0</v>
      </c>
      <c r="P224" s="105" t="s">
        <v>45</v>
      </c>
      <c r="Q224" s="104">
        <f>'報告書（事業主控）'!Q224</f>
        <v>0</v>
      </c>
      <c r="R224" s="105" t="s">
        <v>46</v>
      </c>
      <c r="S224" s="104">
        <f>'報告書（事業主控）'!S224</f>
        <v>0</v>
      </c>
      <c r="T224" s="749" t="s">
        <v>47</v>
      </c>
      <c r="U224" s="749"/>
      <c r="V224" s="701">
        <f>'報告書（事業主控）'!V224</f>
        <v>0</v>
      </c>
      <c r="W224" s="702"/>
      <c r="X224" s="702"/>
      <c r="Y224" s="94" t="s">
        <v>8</v>
      </c>
      <c r="Z224" s="68"/>
      <c r="AA224" s="111"/>
      <c r="AB224" s="111"/>
      <c r="AC224" s="94" t="s">
        <v>8</v>
      </c>
      <c r="AD224" s="68"/>
      <c r="AE224" s="111"/>
      <c r="AF224" s="111"/>
      <c r="AG224" s="107" t="s">
        <v>8</v>
      </c>
      <c r="AH224" s="755">
        <f>'報告書（事業主控）'!AH224</f>
        <v>0</v>
      </c>
      <c r="AI224" s="756"/>
      <c r="AJ224" s="756"/>
      <c r="AK224" s="757"/>
      <c r="AL224" s="68"/>
      <c r="AM224" s="69"/>
      <c r="AN224" s="668">
        <f>'報告書（事業主控）'!AN224</f>
        <v>0</v>
      </c>
      <c r="AO224" s="669"/>
      <c r="AP224" s="669"/>
      <c r="AQ224" s="669"/>
      <c r="AR224" s="669"/>
      <c r="AS224" s="395"/>
      <c r="AT224" s="107" t="s">
        <v>8</v>
      </c>
    </row>
    <row r="225" spans="2:46" ht="18" customHeight="1" x14ac:dyDescent="0.15">
      <c r="B225" s="694"/>
      <c r="C225" s="695"/>
      <c r="D225" s="695"/>
      <c r="E225" s="695"/>
      <c r="F225" s="695"/>
      <c r="G225" s="695"/>
      <c r="H225" s="695"/>
      <c r="I225" s="696"/>
      <c r="J225" s="694"/>
      <c r="K225" s="695"/>
      <c r="L225" s="695"/>
      <c r="M225" s="695"/>
      <c r="N225" s="698"/>
      <c r="O225" s="113">
        <f>'報告書（事業主控）'!O225</f>
        <v>0</v>
      </c>
      <c r="P225" s="114" t="s">
        <v>45</v>
      </c>
      <c r="Q225" s="113">
        <f>'報告書（事業主控）'!Q225</f>
        <v>0</v>
      </c>
      <c r="R225" s="114" t="s">
        <v>46</v>
      </c>
      <c r="S225" s="113">
        <f>'報告書（事業主控）'!S225</f>
        <v>0</v>
      </c>
      <c r="T225" s="700" t="s">
        <v>48</v>
      </c>
      <c r="U225" s="700"/>
      <c r="V225" s="665">
        <f>'報告書（事業主控）'!V225</f>
        <v>0</v>
      </c>
      <c r="W225" s="666"/>
      <c r="X225" s="666"/>
      <c r="Y225" s="666"/>
      <c r="Z225" s="665">
        <f>'報告書（事業主控）'!Z225</f>
        <v>0</v>
      </c>
      <c r="AA225" s="666"/>
      <c r="AB225" s="666"/>
      <c r="AC225" s="666"/>
      <c r="AD225" s="665">
        <f>'報告書（事業主控）'!AD225</f>
        <v>0</v>
      </c>
      <c r="AE225" s="666"/>
      <c r="AF225" s="666"/>
      <c r="AG225" s="667"/>
      <c r="AH225" s="672">
        <f>'報告書（事業主控）'!AH225</f>
        <v>0</v>
      </c>
      <c r="AI225" s="673"/>
      <c r="AJ225" s="673"/>
      <c r="AK225" s="674"/>
      <c r="AL225" s="405">
        <f>'報告書（事業主控）'!AL225</f>
        <v>0</v>
      </c>
      <c r="AM225" s="671"/>
      <c r="AN225" s="665">
        <f>'報告書（事業主控）'!AN225</f>
        <v>0</v>
      </c>
      <c r="AO225" s="666"/>
      <c r="AP225" s="666"/>
      <c r="AQ225" s="666"/>
      <c r="AR225" s="666"/>
      <c r="AS225" s="394"/>
      <c r="AT225" s="73"/>
    </row>
    <row r="226" spans="2:46" ht="18" customHeight="1" x14ac:dyDescent="0.15">
      <c r="B226" s="691">
        <f>'報告書（事業主控）'!B226</f>
        <v>0</v>
      </c>
      <c r="C226" s="692"/>
      <c r="D226" s="692"/>
      <c r="E226" s="692"/>
      <c r="F226" s="692"/>
      <c r="G226" s="692"/>
      <c r="H226" s="692"/>
      <c r="I226" s="693"/>
      <c r="J226" s="691">
        <f>'報告書（事業主控）'!J226</f>
        <v>0</v>
      </c>
      <c r="K226" s="692"/>
      <c r="L226" s="692"/>
      <c r="M226" s="692"/>
      <c r="N226" s="697"/>
      <c r="O226" s="108">
        <f>'報告書（事業主控）'!O226</f>
        <v>0</v>
      </c>
      <c r="P226" s="90" t="s">
        <v>45</v>
      </c>
      <c r="Q226" s="108">
        <f>'報告書（事業主控）'!Q226</f>
        <v>0</v>
      </c>
      <c r="R226" s="90" t="s">
        <v>46</v>
      </c>
      <c r="S226" s="108">
        <f>'報告書（事業主控）'!S226</f>
        <v>0</v>
      </c>
      <c r="T226" s="699" t="s">
        <v>47</v>
      </c>
      <c r="U226" s="699"/>
      <c r="V226" s="701">
        <f>'報告書（事業主控）'!V226</f>
        <v>0</v>
      </c>
      <c r="W226" s="702"/>
      <c r="X226" s="702"/>
      <c r="Y226" s="95"/>
      <c r="Z226" s="68"/>
      <c r="AA226" s="111"/>
      <c r="AB226" s="111"/>
      <c r="AC226" s="95"/>
      <c r="AD226" s="68"/>
      <c r="AE226" s="111"/>
      <c r="AF226" s="111"/>
      <c r="AG226" s="95"/>
      <c r="AH226" s="668">
        <f>'報告書（事業主控）'!AH226</f>
        <v>0</v>
      </c>
      <c r="AI226" s="669"/>
      <c r="AJ226" s="669"/>
      <c r="AK226" s="670"/>
      <c r="AL226" s="68"/>
      <c r="AM226" s="69"/>
      <c r="AN226" s="668">
        <f>'報告書（事業主控）'!AN226</f>
        <v>0</v>
      </c>
      <c r="AO226" s="669"/>
      <c r="AP226" s="669"/>
      <c r="AQ226" s="669"/>
      <c r="AR226" s="669"/>
      <c r="AS226" s="395"/>
      <c r="AT226" s="112"/>
    </row>
    <row r="227" spans="2:46" ht="18" customHeight="1" x14ac:dyDescent="0.15">
      <c r="B227" s="694"/>
      <c r="C227" s="695"/>
      <c r="D227" s="695"/>
      <c r="E227" s="695"/>
      <c r="F227" s="695"/>
      <c r="G227" s="695"/>
      <c r="H227" s="695"/>
      <c r="I227" s="696"/>
      <c r="J227" s="694"/>
      <c r="K227" s="695"/>
      <c r="L227" s="695"/>
      <c r="M227" s="695"/>
      <c r="N227" s="698"/>
      <c r="O227" s="113">
        <f>'報告書（事業主控）'!O227</f>
        <v>0</v>
      </c>
      <c r="P227" s="114" t="s">
        <v>45</v>
      </c>
      <c r="Q227" s="113">
        <f>'報告書（事業主控）'!Q227</f>
        <v>0</v>
      </c>
      <c r="R227" s="114" t="s">
        <v>46</v>
      </c>
      <c r="S227" s="113">
        <f>'報告書（事業主控）'!S227</f>
        <v>0</v>
      </c>
      <c r="T227" s="700" t="s">
        <v>48</v>
      </c>
      <c r="U227" s="700"/>
      <c r="V227" s="672">
        <f>'報告書（事業主控）'!V227</f>
        <v>0</v>
      </c>
      <c r="W227" s="673"/>
      <c r="X227" s="673"/>
      <c r="Y227" s="673"/>
      <c r="Z227" s="672">
        <f>'報告書（事業主控）'!Z227</f>
        <v>0</v>
      </c>
      <c r="AA227" s="673"/>
      <c r="AB227" s="673"/>
      <c r="AC227" s="673"/>
      <c r="AD227" s="672">
        <f>'報告書（事業主控）'!AD227</f>
        <v>0</v>
      </c>
      <c r="AE227" s="673"/>
      <c r="AF227" s="673"/>
      <c r="AG227" s="673"/>
      <c r="AH227" s="672">
        <f>'報告書（事業主控）'!AH227</f>
        <v>0</v>
      </c>
      <c r="AI227" s="673"/>
      <c r="AJ227" s="673"/>
      <c r="AK227" s="674"/>
      <c r="AL227" s="405">
        <f>'報告書（事業主控）'!AL227</f>
        <v>0</v>
      </c>
      <c r="AM227" s="671"/>
      <c r="AN227" s="665">
        <f>'報告書（事業主控）'!AN227</f>
        <v>0</v>
      </c>
      <c r="AO227" s="666"/>
      <c r="AP227" s="666"/>
      <c r="AQ227" s="666"/>
      <c r="AR227" s="666"/>
      <c r="AS227" s="394"/>
      <c r="AT227" s="73"/>
    </row>
    <row r="228" spans="2:46" ht="18" customHeight="1" x14ac:dyDescent="0.15">
      <c r="B228" s="691">
        <f>'報告書（事業主控）'!B228</f>
        <v>0</v>
      </c>
      <c r="C228" s="692"/>
      <c r="D228" s="692"/>
      <c r="E228" s="692"/>
      <c r="F228" s="692"/>
      <c r="G228" s="692"/>
      <c r="H228" s="692"/>
      <c r="I228" s="693"/>
      <c r="J228" s="691">
        <f>'報告書（事業主控）'!J228</f>
        <v>0</v>
      </c>
      <c r="K228" s="692"/>
      <c r="L228" s="692"/>
      <c r="M228" s="692"/>
      <c r="N228" s="697"/>
      <c r="O228" s="108">
        <f>'報告書（事業主控）'!O228</f>
        <v>0</v>
      </c>
      <c r="P228" s="90" t="s">
        <v>45</v>
      </c>
      <c r="Q228" s="108">
        <f>'報告書（事業主控）'!Q228</f>
        <v>0</v>
      </c>
      <c r="R228" s="90" t="s">
        <v>46</v>
      </c>
      <c r="S228" s="108">
        <f>'報告書（事業主控）'!S228</f>
        <v>0</v>
      </c>
      <c r="T228" s="699" t="s">
        <v>47</v>
      </c>
      <c r="U228" s="699"/>
      <c r="V228" s="701">
        <f>'報告書（事業主控）'!V228</f>
        <v>0</v>
      </c>
      <c r="W228" s="702"/>
      <c r="X228" s="702"/>
      <c r="Y228" s="95"/>
      <c r="Z228" s="68"/>
      <c r="AA228" s="111"/>
      <c r="AB228" s="111"/>
      <c r="AC228" s="95"/>
      <c r="AD228" s="68"/>
      <c r="AE228" s="111"/>
      <c r="AF228" s="111"/>
      <c r="AG228" s="95"/>
      <c r="AH228" s="668">
        <f>'報告書（事業主控）'!AH228</f>
        <v>0</v>
      </c>
      <c r="AI228" s="669"/>
      <c r="AJ228" s="669"/>
      <c r="AK228" s="670"/>
      <c r="AL228" s="68"/>
      <c r="AM228" s="69"/>
      <c r="AN228" s="668">
        <f>'報告書（事業主控）'!AN228</f>
        <v>0</v>
      </c>
      <c r="AO228" s="669"/>
      <c r="AP228" s="669"/>
      <c r="AQ228" s="669"/>
      <c r="AR228" s="669"/>
      <c r="AS228" s="395"/>
      <c r="AT228" s="112"/>
    </row>
    <row r="229" spans="2:46" ht="18" customHeight="1" x14ac:dyDescent="0.15">
      <c r="B229" s="694"/>
      <c r="C229" s="695"/>
      <c r="D229" s="695"/>
      <c r="E229" s="695"/>
      <c r="F229" s="695"/>
      <c r="G229" s="695"/>
      <c r="H229" s="695"/>
      <c r="I229" s="696"/>
      <c r="J229" s="694"/>
      <c r="K229" s="695"/>
      <c r="L229" s="695"/>
      <c r="M229" s="695"/>
      <c r="N229" s="698"/>
      <c r="O229" s="113">
        <f>'報告書（事業主控）'!O229</f>
        <v>0</v>
      </c>
      <c r="P229" s="114" t="s">
        <v>45</v>
      </c>
      <c r="Q229" s="113">
        <f>'報告書（事業主控）'!Q229</f>
        <v>0</v>
      </c>
      <c r="R229" s="114" t="s">
        <v>46</v>
      </c>
      <c r="S229" s="113">
        <f>'報告書（事業主控）'!S229</f>
        <v>0</v>
      </c>
      <c r="T229" s="700" t="s">
        <v>48</v>
      </c>
      <c r="U229" s="700"/>
      <c r="V229" s="672">
        <f>'報告書（事業主控）'!V229</f>
        <v>0</v>
      </c>
      <c r="W229" s="673"/>
      <c r="X229" s="673"/>
      <c r="Y229" s="673"/>
      <c r="Z229" s="672">
        <f>'報告書（事業主控）'!Z229</f>
        <v>0</v>
      </c>
      <c r="AA229" s="673"/>
      <c r="AB229" s="673"/>
      <c r="AC229" s="673"/>
      <c r="AD229" s="672">
        <f>'報告書（事業主控）'!AD229</f>
        <v>0</v>
      </c>
      <c r="AE229" s="673"/>
      <c r="AF229" s="673"/>
      <c r="AG229" s="673"/>
      <c r="AH229" s="672">
        <f>'報告書（事業主控）'!AH229</f>
        <v>0</v>
      </c>
      <c r="AI229" s="673"/>
      <c r="AJ229" s="673"/>
      <c r="AK229" s="674"/>
      <c r="AL229" s="405">
        <f>'報告書（事業主控）'!AL229</f>
        <v>0</v>
      </c>
      <c r="AM229" s="671"/>
      <c r="AN229" s="665">
        <f>'報告書（事業主控）'!AN229</f>
        <v>0</v>
      </c>
      <c r="AO229" s="666"/>
      <c r="AP229" s="666"/>
      <c r="AQ229" s="666"/>
      <c r="AR229" s="666"/>
      <c r="AS229" s="394"/>
      <c r="AT229" s="73"/>
    </row>
    <row r="230" spans="2:46" ht="18" customHeight="1" x14ac:dyDescent="0.15">
      <c r="B230" s="691">
        <f>'報告書（事業主控）'!B230</f>
        <v>0</v>
      </c>
      <c r="C230" s="692"/>
      <c r="D230" s="692"/>
      <c r="E230" s="692"/>
      <c r="F230" s="692"/>
      <c r="G230" s="692"/>
      <c r="H230" s="692"/>
      <c r="I230" s="693"/>
      <c r="J230" s="691">
        <f>'報告書（事業主控）'!J230</f>
        <v>0</v>
      </c>
      <c r="K230" s="692"/>
      <c r="L230" s="692"/>
      <c r="M230" s="692"/>
      <c r="N230" s="697"/>
      <c r="O230" s="108">
        <f>'報告書（事業主控）'!O230</f>
        <v>0</v>
      </c>
      <c r="P230" s="90" t="s">
        <v>45</v>
      </c>
      <c r="Q230" s="108">
        <f>'報告書（事業主控）'!Q230</f>
        <v>0</v>
      </c>
      <c r="R230" s="90" t="s">
        <v>46</v>
      </c>
      <c r="S230" s="108">
        <f>'報告書（事業主控）'!S230</f>
        <v>0</v>
      </c>
      <c r="T230" s="699" t="s">
        <v>47</v>
      </c>
      <c r="U230" s="699"/>
      <c r="V230" s="701">
        <f>'報告書（事業主控）'!V230</f>
        <v>0</v>
      </c>
      <c r="W230" s="702"/>
      <c r="X230" s="702"/>
      <c r="Y230" s="95"/>
      <c r="Z230" s="68"/>
      <c r="AA230" s="111"/>
      <c r="AB230" s="111"/>
      <c r="AC230" s="95"/>
      <c r="AD230" s="68"/>
      <c r="AE230" s="111"/>
      <c r="AF230" s="111"/>
      <c r="AG230" s="95"/>
      <c r="AH230" s="668">
        <f>'報告書（事業主控）'!AH230</f>
        <v>0</v>
      </c>
      <c r="AI230" s="669"/>
      <c r="AJ230" s="669"/>
      <c r="AK230" s="670"/>
      <c r="AL230" s="68"/>
      <c r="AM230" s="69"/>
      <c r="AN230" s="668">
        <f>'報告書（事業主控）'!AN230</f>
        <v>0</v>
      </c>
      <c r="AO230" s="669"/>
      <c r="AP230" s="669"/>
      <c r="AQ230" s="669"/>
      <c r="AR230" s="669"/>
      <c r="AS230" s="395"/>
      <c r="AT230" s="112"/>
    </row>
    <row r="231" spans="2:46" ht="18" customHeight="1" x14ac:dyDescent="0.15">
      <c r="B231" s="694"/>
      <c r="C231" s="695"/>
      <c r="D231" s="695"/>
      <c r="E231" s="695"/>
      <c r="F231" s="695"/>
      <c r="G231" s="695"/>
      <c r="H231" s="695"/>
      <c r="I231" s="696"/>
      <c r="J231" s="694"/>
      <c r="K231" s="695"/>
      <c r="L231" s="695"/>
      <c r="M231" s="695"/>
      <c r="N231" s="698"/>
      <c r="O231" s="113">
        <f>'報告書（事業主控）'!O231</f>
        <v>0</v>
      </c>
      <c r="P231" s="114" t="s">
        <v>45</v>
      </c>
      <c r="Q231" s="113">
        <f>'報告書（事業主控）'!Q231</f>
        <v>0</v>
      </c>
      <c r="R231" s="114" t="s">
        <v>46</v>
      </c>
      <c r="S231" s="113">
        <f>'報告書（事業主控）'!S231</f>
        <v>0</v>
      </c>
      <c r="T231" s="700" t="s">
        <v>48</v>
      </c>
      <c r="U231" s="700"/>
      <c r="V231" s="672">
        <f>'報告書（事業主控）'!V231</f>
        <v>0</v>
      </c>
      <c r="W231" s="673"/>
      <c r="X231" s="673"/>
      <c r="Y231" s="673"/>
      <c r="Z231" s="672">
        <f>'報告書（事業主控）'!Z231</f>
        <v>0</v>
      </c>
      <c r="AA231" s="673"/>
      <c r="AB231" s="673"/>
      <c r="AC231" s="673"/>
      <c r="AD231" s="672">
        <f>'報告書（事業主控）'!AD231</f>
        <v>0</v>
      </c>
      <c r="AE231" s="673"/>
      <c r="AF231" s="673"/>
      <c r="AG231" s="673"/>
      <c r="AH231" s="672">
        <f>'報告書（事業主控）'!AH231</f>
        <v>0</v>
      </c>
      <c r="AI231" s="673"/>
      <c r="AJ231" s="673"/>
      <c r="AK231" s="674"/>
      <c r="AL231" s="405">
        <f>'報告書（事業主控）'!AL231</f>
        <v>0</v>
      </c>
      <c r="AM231" s="671"/>
      <c r="AN231" s="665">
        <f>'報告書（事業主控）'!AN231</f>
        <v>0</v>
      </c>
      <c r="AO231" s="666"/>
      <c r="AP231" s="666"/>
      <c r="AQ231" s="666"/>
      <c r="AR231" s="666"/>
      <c r="AS231" s="394"/>
      <c r="AT231" s="73"/>
    </row>
    <row r="232" spans="2:46" ht="18" customHeight="1" x14ac:dyDescent="0.15">
      <c r="B232" s="691">
        <f>'報告書（事業主控）'!B232</f>
        <v>0</v>
      </c>
      <c r="C232" s="692"/>
      <c r="D232" s="692"/>
      <c r="E232" s="692"/>
      <c r="F232" s="692"/>
      <c r="G232" s="692"/>
      <c r="H232" s="692"/>
      <c r="I232" s="693"/>
      <c r="J232" s="691">
        <f>'報告書（事業主控）'!J232</f>
        <v>0</v>
      </c>
      <c r="K232" s="692"/>
      <c r="L232" s="692"/>
      <c r="M232" s="692"/>
      <c r="N232" s="697"/>
      <c r="O232" s="108">
        <f>'報告書（事業主控）'!O232</f>
        <v>0</v>
      </c>
      <c r="P232" s="90" t="s">
        <v>45</v>
      </c>
      <c r="Q232" s="108">
        <f>'報告書（事業主控）'!Q232</f>
        <v>0</v>
      </c>
      <c r="R232" s="90" t="s">
        <v>46</v>
      </c>
      <c r="S232" s="108">
        <f>'報告書（事業主控）'!S232</f>
        <v>0</v>
      </c>
      <c r="T232" s="699" t="s">
        <v>47</v>
      </c>
      <c r="U232" s="699"/>
      <c r="V232" s="701">
        <f>'報告書（事業主控）'!V232</f>
        <v>0</v>
      </c>
      <c r="W232" s="702"/>
      <c r="X232" s="702"/>
      <c r="Y232" s="95"/>
      <c r="Z232" s="68"/>
      <c r="AA232" s="111"/>
      <c r="AB232" s="111"/>
      <c r="AC232" s="95"/>
      <c r="AD232" s="68"/>
      <c r="AE232" s="111"/>
      <c r="AF232" s="111"/>
      <c r="AG232" s="95"/>
      <c r="AH232" s="668">
        <f>'報告書（事業主控）'!AH232</f>
        <v>0</v>
      </c>
      <c r="AI232" s="669"/>
      <c r="AJ232" s="669"/>
      <c r="AK232" s="670"/>
      <c r="AL232" s="68"/>
      <c r="AM232" s="69"/>
      <c r="AN232" s="668">
        <f>'報告書（事業主控）'!AN232</f>
        <v>0</v>
      </c>
      <c r="AO232" s="669"/>
      <c r="AP232" s="669"/>
      <c r="AQ232" s="669"/>
      <c r="AR232" s="669"/>
      <c r="AS232" s="395"/>
      <c r="AT232" s="112"/>
    </row>
    <row r="233" spans="2:46" ht="18" customHeight="1" x14ac:dyDescent="0.15">
      <c r="B233" s="694"/>
      <c r="C233" s="695"/>
      <c r="D233" s="695"/>
      <c r="E233" s="695"/>
      <c r="F233" s="695"/>
      <c r="G233" s="695"/>
      <c r="H233" s="695"/>
      <c r="I233" s="696"/>
      <c r="J233" s="694"/>
      <c r="K233" s="695"/>
      <c r="L233" s="695"/>
      <c r="M233" s="695"/>
      <c r="N233" s="698"/>
      <c r="O233" s="113">
        <f>'報告書（事業主控）'!O233</f>
        <v>0</v>
      </c>
      <c r="P233" s="114" t="s">
        <v>45</v>
      </c>
      <c r="Q233" s="113">
        <f>'報告書（事業主控）'!Q233</f>
        <v>0</v>
      </c>
      <c r="R233" s="114" t="s">
        <v>46</v>
      </c>
      <c r="S233" s="113">
        <f>'報告書（事業主控）'!S233</f>
        <v>0</v>
      </c>
      <c r="T233" s="700" t="s">
        <v>48</v>
      </c>
      <c r="U233" s="700"/>
      <c r="V233" s="672">
        <f>'報告書（事業主控）'!V233</f>
        <v>0</v>
      </c>
      <c r="W233" s="673"/>
      <c r="X233" s="673"/>
      <c r="Y233" s="673"/>
      <c r="Z233" s="672">
        <f>'報告書（事業主控）'!Z233</f>
        <v>0</v>
      </c>
      <c r="AA233" s="673"/>
      <c r="AB233" s="673"/>
      <c r="AC233" s="673"/>
      <c r="AD233" s="672">
        <f>'報告書（事業主控）'!AD233</f>
        <v>0</v>
      </c>
      <c r="AE233" s="673"/>
      <c r="AF233" s="673"/>
      <c r="AG233" s="673"/>
      <c r="AH233" s="672">
        <f>'報告書（事業主控）'!AH233</f>
        <v>0</v>
      </c>
      <c r="AI233" s="673"/>
      <c r="AJ233" s="673"/>
      <c r="AK233" s="674"/>
      <c r="AL233" s="405">
        <f>'報告書（事業主控）'!AL233</f>
        <v>0</v>
      </c>
      <c r="AM233" s="671"/>
      <c r="AN233" s="665">
        <f>'報告書（事業主控）'!AN233</f>
        <v>0</v>
      </c>
      <c r="AO233" s="666"/>
      <c r="AP233" s="666"/>
      <c r="AQ233" s="666"/>
      <c r="AR233" s="666"/>
      <c r="AS233" s="394"/>
      <c r="AT233" s="73"/>
    </row>
    <row r="234" spans="2:46" ht="18" customHeight="1" x14ac:dyDescent="0.15">
      <c r="B234" s="691">
        <f>'報告書（事業主控）'!B234</f>
        <v>0</v>
      </c>
      <c r="C234" s="692"/>
      <c r="D234" s="692"/>
      <c r="E234" s="692"/>
      <c r="F234" s="692"/>
      <c r="G234" s="692"/>
      <c r="H234" s="692"/>
      <c r="I234" s="693"/>
      <c r="J234" s="691">
        <f>'報告書（事業主控）'!J234</f>
        <v>0</v>
      </c>
      <c r="K234" s="692"/>
      <c r="L234" s="692"/>
      <c r="M234" s="692"/>
      <c r="N234" s="697"/>
      <c r="O234" s="108">
        <f>'報告書（事業主控）'!O234</f>
        <v>0</v>
      </c>
      <c r="P234" s="90" t="s">
        <v>45</v>
      </c>
      <c r="Q234" s="108">
        <f>'報告書（事業主控）'!Q234</f>
        <v>0</v>
      </c>
      <c r="R234" s="90" t="s">
        <v>46</v>
      </c>
      <c r="S234" s="108">
        <f>'報告書（事業主控）'!S234</f>
        <v>0</v>
      </c>
      <c r="T234" s="699" t="s">
        <v>47</v>
      </c>
      <c r="U234" s="699"/>
      <c r="V234" s="701">
        <f>'報告書（事業主控）'!V234</f>
        <v>0</v>
      </c>
      <c r="W234" s="702"/>
      <c r="X234" s="702"/>
      <c r="Y234" s="95"/>
      <c r="Z234" s="68"/>
      <c r="AA234" s="111"/>
      <c r="AB234" s="111"/>
      <c r="AC234" s="95"/>
      <c r="AD234" s="68"/>
      <c r="AE234" s="111"/>
      <c r="AF234" s="111"/>
      <c r="AG234" s="95"/>
      <c r="AH234" s="668">
        <f>'報告書（事業主控）'!AH234</f>
        <v>0</v>
      </c>
      <c r="AI234" s="669"/>
      <c r="AJ234" s="669"/>
      <c r="AK234" s="670"/>
      <c r="AL234" s="68"/>
      <c r="AM234" s="69"/>
      <c r="AN234" s="668">
        <f>'報告書（事業主控）'!AN234</f>
        <v>0</v>
      </c>
      <c r="AO234" s="669"/>
      <c r="AP234" s="669"/>
      <c r="AQ234" s="669"/>
      <c r="AR234" s="669"/>
      <c r="AS234" s="395"/>
      <c r="AT234" s="112"/>
    </row>
    <row r="235" spans="2:46" ht="18" customHeight="1" x14ac:dyDescent="0.15">
      <c r="B235" s="694"/>
      <c r="C235" s="695"/>
      <c r="D235" s="695"/>
      <c r="E235" s="695"/>
      <c r="F235" s="695"/>
      <c r="G235" s="695"/>
      <c r="H235" s="695"/>
      <c r="I235" s="696"/>
      <c r="J235" s="694"/>
      <c r="K235" s="695"/>
      <c r="L235" s="695"/>
      <c r="M235" s="695"/>
      <c r="N235" s="698"/>
      <c r="O235" s="113">
        <f>'報告書（事業主控）'!O235</f>
        <v>0</v>
      </c>
      <c r="P235" s="114" t="s">
        <v>45</v>
      </c>
      <c r="Q235" s="113">
        <f>'報告書（事業主控）'!Q235</f>
        <v>0</v>
      </c>
      <c r="R235" s="114" t="s">
        <v>46</v>
      </c>
      <c r="S235" s="113">
        <f>'報告書（事業主控）'!S235</f>
        <v>0</v>
      </c>
      <c r="T235" s="700" t="s">
        <v>48</v>
      </c>
      <c r="U235" s="700"/>
      <c r="V235" s="672">
        <f>'報告書（事業主控）'!V235</f>
        <v>0</v>
      </c>
      <c r="W235" s="673"/>
      <c r="X235" s="673"/>
      <c r="Y235" s="673"/>
      <c r="Z235" s="672">
        <f>'報告書（事業主控）'!Z235</f>
        <v>0</v>
      </c>
      <c r="AA235" s="673"/>
      <c r="AB235" s="673"/>
      <c r="AC235" s="673"/>
      <c r="AD235" s="672">
        <f>'報告書（事業主控）'!AD235</f>
        <v>0</v>
      </c>
      <c r="AE235" s="673"/>
      <c r="AF235" s="673"/>
      <c r="AG235" s="673"/>
      <c r="AH235" s="672">
        <f>'報告書（事業主控）'!AH235</f>
        <v>0</v>
      </c>
      <c r="AI235" s="673"/>
      <c r="AJ235" s="673"/>
      <c r="AK235" s="674"/>
      <c r="AL235" s="405">
        <f>'報告書（事業主控）'!AL235</f>
        <v>0</v>
      </c>
      <c r="AM235" s="671"/>
      <c r="AN235" s="665">
        <f>'報告書（事業主控）'!AN235</f>
        <v>0</v>
      </c>
      <c r="AO235" s="666"/>
      <c r="AP235" s="666"/>
      <c r="AQ235" s="666"/>
      <c r="AR235" s="666"/>
      <c r="AS235" s="394"/>
      <c r="AT235" s="73"/>
    </row>
    <row r="236" spans="2:46" ht="18" customHeight="1" x14ac:dyDescent="0.15">
      <c r="B236" s="691">
        <f>'報告書（事業主控）'!B236</f>
        <v>0</v>
      </c>
      <c r="C236" s="692"/>
      <c r="D236" s="692"/>
      <c r="E236" s="692"/>
      <c r="F236" s="692"/>
      <c r="G236" s="692"/>
      <c r="H236" s="692"/>
      <c r="I236" s="693"/>
      <c r="J236" s="691">
        <f>'報告書（事業主控）'!J236</f>
        <v>0</v>
      </c>
      <c r="K236" s="692"/>
      <c r="L236" s="692"/>
      <c r="M236" s="692"/>
      <c r="N236" s="697"/>
      <c r="O236" s="108">
        <f>'報告書（事業主控）'!O236</f>
        <v>0</v>
      </c>
      <c r="P236" s="90" t="s">
        <v>45</v>
      </c>
      <c r="Q236" s="108">
        <f>'報告書（事業主控）'!Q236</f>
        <v>0</v>
      </c>
      <c r="R236" s="90" t="s">
        <v>46</v>
      </c>
      <c r="S236" s="108">
        <f>'報告書（事業主控）'!S236</f>
        <v>0</v>
      </c>
      <c r="T236" s="699" t="s">
        <v>47</v>
      </c>
      <c r="U236" s="699"/>
      <c r="V236" s="701">
        <f>'報告書（事業主控）'!V236</f>
        <v>0</v>
      </c>
      <c r="W236" s="702"/>
      <c r="X236" s="702"/>
      <c r="Y236" s="95"/>
      <c r="Z236" s="68"/>
      <c r="AA236" s="111"/>
      <c r="AB236" s="111"/>
      <c r="AC236" s="95"/>
      <c r="AD236" s="68"/>
      <c r="AE236" s="111"/>
      <c r="AF236" s="111"/>
      <c r="AG236" s="95"/>
      <c r="AH236" s="668">
        <f>'報告書（事業主控）'!AH236</f>
        <v>0</v>
      </c>
      <c r="AI236" s="669"/>
      <c r="AJ236" s="669"/>
      <c r="AK236" s="670"/>
      <c r="AL236" s="68"/>
      <c r="AM236" s="69"/>
      <c r="AN236" s="668">
        <f>'報告書（事業主控）'!AN236</f>
        <v>0</v>
      </c>
      <c r="AO236" s="669"/>
      <c r="AP236" s="669"/>
      <c r="AQ236" s="669"/>
      <c r="AR236" s="669"/>
      <c r="AS236" s="395"/>
      <c r="AT236" s="112"/>
    </row>
    <row r="237" spans="2:46" ht="18" customHeight="1" x14ac:dyDescent="0.15">
      <c r="B237" s="694"/>
      <c r="C237" s="695"/>
      <c r="D237" s="695"/>
      <c r="E237" s="695"/>
      <c r="F237" s="695"/>
      <c r="G237" s="695"/>
      <c r="H237" s="695"/>
      <c r="I237" s="696"/>
      <c r="J237" s="694"/>
      <c r="K237" s="695"/>
      <c r="L237" s="695"/>
      <c r="M237" s="695"/>
      <c r="N237" s="698"/>
      <c r="O237" s="113">
        <f>'報告書（事業主控）'!O237</f>
        <v>0</v>
      </c>
      <c r="P237" s="114" t="s">
        <v>45</v>
      </c>
      <c r="Q237" s="113">
        <f>'報告書（事業主控）'!Q237</f>
        <v>0</v>
      </c>
      <c r="R237" s="114" t="s">
        <v>46</v>
      </c>
      <c r="S237" s="113">
        <f>'報告書（事業主控）'!S237</f>
        <v>0</v>
      </c>
      <c r="T237" s="700" t="s">
        <v>48</v>
      </c>
      <c r="U237" s="700"/>
      <c r="V237" s="672">
        <f>'報告書（事業主控）'!V237</f>
        <v>0</v>
      </c>
      <c r="W237" s="673"/>
      <c r="X237" s="673"/>
      <c r="Y237" s="673"/>
      <c r="Z237" s="672">
        <f>'報告書（事業主控）'!Z237</f>
        <v>0</v>
      </c>
      <c r="AA237" s="673"/>
      <c r="AB237" s="673"/>
      <c r="AC237" s="673"/>
      <c r="AD237" s="672">
        <f>'報告書（事業主控）'!AD237</f>
        <v>0</v>
      </c>
      <c r="AE237" s="673"/>
      <c r="AF237" s="673"/>
      <c r="AG237" s="673"/>
      <c r="AH237" s="672">
        <f>'報告書（事業主控）'!AH237</f>
        <v>0</v>
      </c>
      <c r="AI237" s="673"/>
      <c r="AJ237" s="673"/>
      <c r="AK237" s="674"/>
      <c r="AL237" s="405">
        <f>'報告書（事業主控）'!AL237</f>
        <v>0</v>
      </c>
      <c r="AM237" s="671"/>
      <c r="AN237" s="665">
        <f>'報告書（事業主控）'!AN237</f>
        <v>0</v>
      </c>
      <c r="AO237" s="666"/>
      <c r="AP237" s="666"/>
      <c r="AQ237" s="666"/>
      <c r="AR237" s="666"/>
      <c r="AS237" s="394"/>
      <c r="AT237" s="73"/>
    </row>
    <row r="238" spans="2:46" ht="18" customHeight="1" x14ac:dyDescent="0.15">
      <c r="B238" s="691">
        <f>'報告書（事業主控）'!B238</f>
        <v>0</v>
      </c>
      <c r="C238" s="692"/>
      <c r="D238" s="692"/>
      <c r="E238" s="692"/>
      <c r="F238" s="692"/>
      <c r="G238" s="692"/>
      <c r="H238" s="692"/>
      <c r="I238" s="693"/>
      <c r="J238" s="691">
        <f>'報告書（事業主控）'!J238</f>
        <v>0</v>
      </c>
      <c r="K238" s="692"/>
      <c r="L238" s="692"/>
      <c r="M238" s="692"/>
      <c r="N238" s="697"/>
      <c r="O238" s="108">
        <f>'報告書（事業主控）'!O238</f>
        <v>0</v>
      </c>
      <c r="P238" s="90" t="s">
        <v>45</v>
      </c>
      <c r="Q238" s="108">
        <f>'報告書（事業主控）'!Q238</f>
        <v>0</v>
      </c>
      <c r="R238" s="90" t="s">
        <v>46</v>
      </c>
      <c r="S238" s="108">
        <f>'報告書（事業主控）'!S238</f>
        <v>0</v>
      </c>
      <c r="T238" s="699" t="s">
        <v>47</v>
      </c>
      <c r="U238" s="699"/>
      <c r="V238" s="701">
        <f>'報告書（事業主控）'!V238</f>
        <v>0</v>
      </c>
      <c r="W238" s="702"/>
      <c r="X238" s="702"/>
      <c r="Y238" s="95"/>
      <c r="Z238" s="68"/>
      <c r="AA238" s="111"/>
      <c r="AB238" s="111"/>
      <c r="AC238" s="95"/>
      <c r="AD238" s="68"/>
      <c r="AE238" s="111"/>
      <c r="AF238" s="111"/>
      <c r="AG238" s="95"/>
      <c r="AH238" s="668">
        <f>'報告書（事業主控）'!AH238</f>
        <v>0</v>
      </c>
      <c r="AI238" s="669"/>
      <c r="AJ238" s="669"/>
      <c r="AK238" s="670"/>
      <c r="AL238" s="68"/>
      <c r="AM238" s="69"/>
      <c r="AN238" s="668">
        <f>'報告書（事業主控）'!AN238</f>
        <v>0</v>
      </c>
      <c r="AO238" s="669"/>
      <c r="AP238" s="669"/>
      <c r="AQ238" s="669"/>
      <c r="AR238" s="669"/>
      <c r="AS238" s="395"/>
      <c r="AT238" s="112"/>
    </row>
    <row r="239" spans="2:46" ht="18" customHeight="1" x14ac:dyDescent="0.15">
      <c r="B239" s="694"/>
      <c r="C239" s="695"/>
      <c r="D239" s="695"/>
      <c r="E239" s="695"/>
      <c r="F239" s="695"/>
      <c r="G239" s="695"/>
      <c r="H239" s="695"/>
      <c r="I239" s="696"/>
      <c r="J239" s="694"/>
      <c r="K239" s="695"/>
      <c r="L239" s="695"/>
      <c r="M239" s="695"/>
      <c r="N239" s="698"/>
      <c r="O239" s="113">
        <f>'報告書（事業主控）'!O239</f>
        <v>0</v>
      </c>
      <c r="P239" s="114" t="s">
        <v>45</v>
      </c>
      <c r="Q239" s="113">
        <f>'報告書（事業主控）'!Q239</f>
        <v>0</v>
      </c>
      <c r="R239" s="114" t="s">
        <v>46</v>
      </c>
      <c r="S239" s="113">
        <f>'報告書（事業主控）'!S239</f>
        <v>0</v>
      </c>
      <c r="T239" s="700" t="s">
        <v>48</v>
      </c>
      <c r="U239" s="700"/>
      <c r="V239" s="672">
        <f>'報告書（事業主控）'!V239</f>
        <v>0</v>
      </c>
      <c r="W239" s="673"/>
      <c r="X239" s="673"/>
      <c r="Y239" s="673"/>
      <c r="Z239" s="672">
        <f>'報告書（事業主控）'!Z239</f>
        <v>0</v>
      </c>
      <c r="AA239" s="673"/>
      <c r="AB239" s="673"/>
      <c r="AC239" s="673"/>
      <c r="AD239" s="672">
        <f>'報告書（事業主控）'!AD239</f>
        <v>0</v>
      </c>
      <c r="AE239" s="673"/>
      <c r="AF239" s="673"/>
      <c r="AG239" s="673"/>
      <c r="AH239" s="672">
        <f>'報告書（事業主控）'!AH239</f>
        <v>0</v>
      </c>
      <c r="AI239" s="673"/>
      <c r="AJ239" s="673"/>
      <c r="AK239" s="674"/>
      <c r="AL239" s="405">
        <f>'報告書（事業主控）'!AL239</f>
        <v>0</v>
      </c>
      <c r="AM239" s="671"/>
      <c r="AN239" s="665">
        <f>'報告書（事業主控）'!AN239</f>
        <v>0</v>
      </c>
      <c r="AO239" s="666"/>
      <c r="AP239" s="666"/>
      <c r="AQ239" s="666"/>
      <c r="AR239" s="666"/>
      <c r="AS239" s="394"/>
      <c r="AT239" s="73"/>
    </row>
    <row r="240" spans="2:46" ht="18" customHeight="1" x14ac:dyDescent="0.15">
      <c r="B240" s="691">
        <f>'報告書（事業主控）'!B240</f>
        <v>0</v>
      </c>
      <c r="C240" s="692"/>
      <c r="D240" s="692"/>
      <c r="E240" s="692"/>
      <c r="F240" s="692"/>
      <c r="G240" s="692"/>
      <c r="H240" s="692"/>
      <c r="I240" s="693"/>
      <c r="J240" s="691">
        <f>'報告書（事業主控）'!J240</f>
        <v>0</v>
      </c>
      <c r="K240" s="692"/>
      <c r="L240" s="692"/>
      <c r="M240" s="692"/>
      <c r="N240" s="697"/>
      <c r="O240" s="108">
        <f>'報告書（事業主控）'!O240</f>
        <v>0</v>
      </c>
      <c r="P240" s="90" t="s">
        <v>45</v>
      </c>
      <c r="Q240" s="108">
        <f>'報告書（事業主控）'!Q240</f>
        <v>0</v>
      </c>
      <c r="R240" s="90" t="s">
        <v>46</v>
      </c>
      <c r="S240" s="108">
        <f>'報告書（事業主控）'!S240</f>
        <v>0</v>
      </c>
      <c r="T240" s="699" t="s">
        <v>47</v>
      </c>
      <c r="U240" s="699"/>
      <c r="V240" s="701">
        <f>'報告書（事業主控）'!V240</f>
        <v>0</v>
      </c>
      <c r="W240" s="702"/>
      <c r="X240" s="702"/>
      <c r="Y240" s="95"/>
      <c r="Z240" s="68"/>
      <c r="AA240" s="111"/>
      <c r="AB240" s="111"/>
      <c r="AC240" s="95"/>
      <c r="AD240" s="68"/>
      <c r="AE240" s="111"/>
      <c r="AF240" s="111"/>
      <c r="AG240" s="95"/>
      <c r="AH240" s="668">
        <f>'報告書（事業主控）'!AH240</f>
        <v>0</v>
      </c>
      <c r="AI240" s="669"/>
      <c r="AJ240" s="669"/>
      <c r="AK240" s="670"/>
      <c r="AL240" s="68"/>
      <c r="AM240" s="69"/>
      <c r="AN240" s="668">
        <f>'報告書（事業主控）'!AN240</f>
        <v>0</v>
      </c>
      <c r="AO240" s="669"/>
      <c r="AP240" s="669"/>
      <c r="AQ240" s="669"/>
      <c r="AR240" s="669"/>
      <c r="AS240" s="395"/>
      <c r="AT240" s="112"/>
    </row>
    <row r="241" spans="2:46" ht="18" customHeight="1" x14ac:dyDescent="0.15">
      <c r="B241" s="694"/>
      <c r="C241" s="695"/>
      <c r="D241" s="695"/>
      <c r="E241" s="695"/>
      <c r="F241" s="695"/>
      <c r="G241" s="695"/>
      <c r="H241" s="695"/>
      <c r="I241" s="696"/>
      <c r="J241" s="694"/>
      <c r="K241" s="695"/>
      <c r="L241" s="695"/>
      <c r="M241" s="695"/>
      <c r="N241" s="698"/>
      <c r="O241" s="113">
        <f>'報告書（事業主控）'!O241</f>
        <v>0</v>
      </c>
      <c r="P241" s="114" t="s">
        <v>45</v>
      </c>
      <c r="Q241" s="113">
        <f>'報告書（事業主控）'!Q241</f>
        <v>0</v>
      </c>
      <c r="R241" s="114" t="s">
        <v>46</v>
      </c>
      <c r="S241" s="113">
        <f>'報告書（事業主控）'!S241</f>
        <v>0</v>
      </c>
      <c r="T241" s="700" t="s">
        <v>48</v>
      </c>
      <c r="U241" s="700"/>
      <c r="V241" s="672">
        <f>'報告書（事業主控）'!V241</f>
        <v>0</v>
      </c>
      <c r="W241" s="673"/>
      <c r="X241" s="673"/>
      <c r="Y241" s="673"/>
      <c r="Z241" s="672">
        <f>'報告書（事業主控）'!Z241</f>
        <v>0</v>
      </c>
      <c r="AA241" s="673"/>
      <c r="AB241" s="673"/>
      <c r="AC241" s="673"/>
      <c r="AD241" s="672">
        <f>'報告書（事業主控）'!AD241</f>
        <v>0</v>
      </c>
      <c r="AE241" s="673"/>
      <c r="AF241" s="673"/>
      <c r="AG241" s="673"/>
      <c r="AH241" s="672">
        <f>'報告書（事業主控）'!AH241</f>
        <v>0</v>
      </c>
      <c r="AI241" s="673"/>
      <c r="AJ241" s="673"/>
      <c r="AK241" s="674"/>
      <c r="AL241" s="405">
        <f>'報告書（事業主控）'!AL241</f>
        <v>0</v>
      </c>
      <c r="AM241" s="671"/>
      <c r="AN241" s="665">
        <f>'報告書（事業主控）'!AN241</f>
        <v>0</v>
      </c>
      <c r="AO241" s="666"/>
      <c r="AP241" s="666"/>
      <c r="AQ241" s="666"/>
      <c r="AR241" s="666"/>
      <c r="AS241" s="394"/>
      <c r="AT241" s="73"/>
    </row>
    <row r="242" spans="2:46" ht="18" customHeight="1" x14ac:dyDescent="0.15">
      <c r="B242" s="424" t="s">
        <v>82</v>
      </c>
      <c r="C242" s="425"/>
      <c r="D242" s="425"/>
      <c r="E242" s="426"/>
      <c r="F242" s="682">
        <f>'報告書（事業主控）'!F242</f>
        <v>0</v>
      </c>
      <c r="G242" s="683"/>
      <c r="H242" s="683"/>
      <c r="I242" s="683"/>
      <c r="J242" s="683"/>
      <c r="K242" s="683"/>
      <c r="L242" s="683"/>
      <c r="M242" s="683"/>
      <c r="N242" s="684"/>
      <c r="O242" s="780" t="s">
        <v>60</v>
      </c>
      <c r="P242" s="781"/>
      <c r="Q242" s="781"/>
      <c r="R242" s="781"/>
      <c r="S242" s="781"/>
      <c r="T242" s="781"/>
      <c r="U242" s="782"/>
      <c r="V242" s="668">
        <f>'報告書（事業主控）'!V242</f>
        <v>0</v>
      </c>
      <c r="W242" s="669"/>
      <c r="X242" s="669"/>
      <c r="Y242" s="670"/>
      <c r="Z242" s="68"/>
      <c r="AA242" s="111"/>
      <c r="AB242" s="111"/>
      <c r="AC242" s="95"/>
      <c r="AD242" s="68"/>
      <c r="AE242" s="111"/>
      <c r="AF242" s="111"/>
      <c r="AG242" s="95"/>
      <c r="AH242" s="668">
        <f>'報告書（事業主控）'!AH242</f>
        <v>0</v>
      </c>
      <c r="AI242" s="669"/>
      <c r="AJ242" s="669"/>
      <c r="AK242" s="670"/>
      <c r="AL242" s="68"/>
      <c r="AM242" s="69"/>
      <c r="AN242" s="668">
        <f>'報告書（事業主控）'!AN242</f>
        <v>0</v>
      </c>
      <c r="AO242" s="669"/>
      <c r="AP242" s="669"/>
      <c r="AQ242" s="669"/>
      <c r="AR242" s="669"/>
      <c r="AS242" s="395"/>
      <c r="AT242" s="112"/>
    </row>
    <row r="243" spans="2:46" ht="18" customHeight="1" x14ac:dyDescent="0.15">
      <c r="B243" s="427"/>
      <c r="C243" s="428"/>
      <c r="D243" s="428"/>
      <c r="E243" s="429"/>
      <c r="F243" s="685"/>
      <c r="G243" s="686"/>
      <c r="H243" s="686"/>
      <c r="I243" s="686"/>
      <c r="J243" s="686"/>
      <c r="K243" s="686"/>
      <c r="L243" s="686"/>
      <c r="M243" s="686"/>
      <c r="N243" s="687"/>
      <c r="O243" s="783"/>
      <c r="P243" s="784"/>
      <c r="Q243" s="784"/>
      <c r="R243" s="784"/>
      <c r="S243" s="784"/>
      <c r="T243" s="784"/>
      <c r="U243" s="785"/>
      <c r="V243" s="399">
        <f>'報告書（事業主控）'!V243</f>
        <v>0</v>
      </c>
      <c r="W243" s="633"/>
      <c r="X243" s="633"/>
      <c r="Y243" s="636"/>
      <c r="Z243" s="399">
        <f>'報告書（事業主控）'!Z243</f>
        <v>0</v>
      </c>
      <c r="AA243" s="634"/>
      <c r="AB243" s="634"/>
      <c r="AC243" s="635"/>
      <c r="AD243" s="399">
        <f>'報告書（事業主控）'!AD243</f>
        <v>0</v>
      </c>
      <c r="AE243" s="634"/>
      <c r="AF243" s="634"/>
      <c r="AG243" s="635"/>
      <c r="AH243" s="399">
        <f>'報告書（事業主控）'!AH243</f>
        <v>0</v>
      </c>
      <c r="AI243" s="400"/>
      <c r="AJ243" s="400"/>
      <c r="AK243" s="400"/>
      <c r="AL243" s="279"/>
      <c r="AM243" s="280"/>
      <c r="AN243" s="399">
        <f>'報告書（事業主控）'!AN243</f>
        <v>0</v>
      </c>
      <c r="AO243" s="633"/>
      <c r="AP243" s="633"/>
      <c r="AQ243" s="633"/>
      <c r="AR243" s="633"/>
      <c r="AS243" s="393"/>
      <c r="AT243" s="269"/>
    </row>
    <row r="244" spans="2:46" ht="18" customHeight="1" x14ac:dyDescent="0.15">
      <c r="B244" s="430"/>
      <c r="C244" s="431"/>
      <c r="D244" s="431"/>
      <c r="E244" s="432"/>
      <c r="F244" s="688"/>
      <c r="G244" s="689"/>
      <c r="H244" s="689"/>
      <c r="I244" s="689"/>
      <c r="J244" s="689"/>
      <c r="K244" s="689"/>
      <c r="L244" s="689"/>
      <c r="M244" s="689"/>
      <c r="N244" s="690"/>
      <c r="O244" s="786"/>
      <c r="P244" s="787"/>
      <c r="Q244" s="787"/>
      <c r="R244" s="787"/>
      <c r="S244" s="787"/>
      <c r="T244" s="787"/>
      <c r="U244" s="788"/>
      <c r="V244" s="665">
        <f>'報告書（事業主控）'!V244</f>
        <v>0</v>
      </c>
      <c r="W244" s="666"/>
      <c r="X244" s="666"/>
      <c r="Y244" s="667"/>
      <c r="Z244" s="665">
        <f>'報告書（事業主控）'!Z244</f>
        <v>0</v>
      </c>
      <c r="AA244" s="666"/>
      <c r="AB244" s="666"/>
      <c r="AC244" s="667"/>
      <c r="AD244" s="665">
        <f>'報告書（事業主控）'!AD244</f>
        <v>0</v>
      </c>
      <c r="AE244" s="666"/>
      <c r="AF244" s="666"/>
      <c r="AG244" s="667"/>
      <c r="AH244" s="665">
        <f>'報告書（事業主控）'!AH244</f>
        <v>0</v>
      </c>
      <c r="AI244" s="666"/>
      <c r="AJ244" s="666"/>
      <c r="AK244" s="667"/>
      <c r="AL244" s="72"/>
      <c r="AM244" s="73"/>
      <c r="AN244" s="665">
        <f>'報告書（事業主控）'!AN244</f>
        <v>0</v>
      </c>
      <c r="AO244" s="666"/>
      <c r="AP244" s="666"/>
      <c r="AQ244" s="666"/>
      <c r="AR244" s="666"/>
      <c r="AS244" s="394"/>
      <c r="AT244" s="73"/>
    </row>
    <row r="245" spans="2:46" ht="18" customHeight="1" x14ac:dyDescent="0.15">
      <c r="AN245" s="664">
        <f>'報告書（事業主控）'!AN245</f>
        <v>0</v>
      </c>
      <c r="AO245" s="664"/>
      <c r="AP245" s="664"/>
      <c r="AQ245" s="664"/>
      <c r="AR245" s="664"/>
      <c r="AS245" s="130"/>
      <c r="AT245" s="83"/>
    </row>
    <row r="246" spans="2:46" ht="31.5" customHeight="1" x14ac:dyDescent="0.15">
      <c r="AN246" s="130"/>
      <c r="AO246" s="130"/>
      <c r="AP246" s="130"/>
      <c r="AQ246" s="130"/>
      <c r="AR246" s="130"/>
      <c r="AS246" s="130"/>
      <c r="AT246" s="83"/>
    </row>
    <row r="247" spans="2:46" ht="7.5" customHeight="1" x14ac:dyDescent="0.15">
      <c r="X247" s="82"/>
      <c r="Y247" s="82"/>
      <c r="Z247" s="83"/>
      <c r="AA247" s="83"/>
      <c r="AB247" s="83"/>
      <c r="AC247" s="83"/>
      <c r="AD247" s="83"/>
      <c r="AE247" s="83"/>
      <c r="AF247" s="83"/>
      <c r="AG247" s="83"/>
      <c r="AH247" s="83"/>
      <c r="AI247" s="83"/>
      <c r="AJ247" s="83"/>
      <c r="AK247" s="83"/>
      <c r="AL247" s="83"/>
      <c r="AM247" s="83"/>
      <c r="AN247" s="83"/>
      <c r="AO247" s="83"/>
      <c r="AP247" s="83"/>
      <c r="AQ247" s="83"/>
      <c r="AR247" s="83"/>
      <c r="AS247" s="83"/>
      <c r="AT247" s="83"/>
    </row>
    <row r="248" spans="2:46" ht="10.5" customHeight="1" x14ac:dyDescent="0.15">
      <c r="X248" s="82"/>
      <c r="Y248" s="82"/>
      <c r="Z248" s="83"/>
      <c r="AA248" s="83"/>
      <c r="AB248" s="83"/>
      <c r="AC248" s="83"/>
      <c r="AD248" s="83"/>
      <c r="AE248" s="83"/>
      <c r="AF248" s="83"/>
      <c r="AG248" s="83"/>
      <c r="AH248" s="83"/>
      <c r="AI248" s="83"/>
      <c r="AJ248" s="83"/>
      <c r="AK248" s="83"/>
      <c r="AL248" s="83"/>
      <c r="AM248" s="83"/>
      <c r="AN248" s="83"/>
      <c r="AO248" s="83"/>
      <c r="AP248" s="83"/>
      <c r="AQ248" s="83"/>
      <c r="AR248" s="83"/>
      <c r="AS248" s="83"/>
      <c r="AT248" s="83"/>
    </row>
    <row r="249" spans="2:46" ht="5.25" customHeight="1" x14ac:dyDescent="0.15">
      <c r="X249" s="82"/>
      <c r="Y249" s="82"/>
      <c r="Z249" s="83"/>
      <c r="AA249" s="83"/>
      <c r="AB249" s="83"/>
      <c r="AC249" s="83"/>
      <c r="AD249" s="83"/>
      <c r="AE249" s="83"/>
      <c r="AF249" s="83"/>
      <c r="AG249" s="83"/>
      <c r="AH249" s="83"/>
      <c r="AI249" s="83"/>
      <c r="AJ249" s="83"/>
      <c r="AK249" s="83"/>
      <c r="AL249" s="83"/>
      <c r="AM249" s="83"/>
      <c r="AN249" s="83"/>
      <c r="AO249" s="83"/>
      <c r="AP249" s="83"/>
      <c r="AQ249" s="83"/>
      <c r="AR249" s="83"/>
      <c r="AS249" s="83"/>
      <c r="AT249" s="83"/>
    </row>
    <row r="250" spans="2:46" ht="5.25" customHeight="1" x14ac:dyDescent="0.15">
      <c r="X250" s="82"/>
      <c r="Y250" s="82"/>
      <c r="Z250" s="83"/>
      <c r="AA250" s="83"/>
      <c r="AB250" s="83"/>
      <c r="AC250" s="83"/>
      <c r="AD250" s="83"/>
      <c r="AE250" s="83"/>
      <c r="AF250" s="83"/>
      <c r="AG250" s="83"/>
      <c r="AH250" s="83"/>
      <c r="AI250" s="83"/>
      <c r="AJ250" s="83"/>
      <c r="AK250" s="83"/>
      <c r="AL250" s="83"/>
      <c r="AM250" s="83"/>
      <c r="AN250" s="83"/>
      <c r="AO250" s="83"/>
      <c r="AP250" s="83"/>
      <c r="AQ250" s="83"/>
      <c r="AR250" s="83"/>
      <c r="AS250" s="83"/>
      <c r="AT250" s="83"/>
    </row>
    <row r="251" spans="2:46" ht="5.25" customHeight="1" x14ac:dyDescent="0.15">
      <c r="X251" s="82"/>
      <c r="Y251" s="82"/>
      <c r="Z251" s="83"/>
      <c r="AA251" s="83"/>
      <c r="AB251" s="83"/>
      <c r="AC251" s="83"/>
      <c r="AD251" s="83"/>
      <c r="AE251" s="83"/>
      <c r="AF251" s="83"/>
      <c r="AG251" s="83"/>
      <c r="AH251" s="83"/>
      <c r="AI251" s="83"/>
      <c r="AJ251" s="83"/>
      <c r="AK251" s="83"/>
      <c r="AL251" s="83"/>
      <c r="AM251" s="83"/>
      <c r="AN251" s="83"/>
      <c r="AO251" s="83"/>
      <c r="AP251" s="83"/>
      <c r="AQ251" s="83"/>
      <c r="AR251" s="83"/>
      <c r="AS251" s="83"/>
      <c r="AT251" s="83"/>
    </row>
    <row r="252" spans="2:46" ht="5.25" customHeight="1" x14ac:dyDescent="0.15">
      <c r="X252" s="82"/>
      <c r="Y252" s="82"/>
      <c r="Z252" s="83"/>
      <c r="AA252" s="83"/>
      <c r="AB252" s="83"/>
      <c r="AC252" s="83"/>
      <c r="AD252" s="83"/>
      <c r="AE252" s="83"/>
      <c r="AF252" s="83"/>
      <c r="AG252" s="83"/>
      <c r="AH252" s="83"/>
      <c r="AI252" s="83"/>
      <c r="AJ252" s="83"/>
      <c r="AK252" s="83"/>
      <c r="AL252" s="83"/>
      <c r="AM252" s="83"/>
      <c r="AN252" s="83"/>
      <c r="AO252" s="83"/>
      <c r="AP252" s="83"/>
      <c r="AQ252" s="83"/>
      <c r="AR252" s="83"/>
      <c r="AS252" s="83"/>
      <c r="AT252" s="83"/>
    </row>
    <row r="253" spans="2:46" ht="17.25" customHeight="1" x14ac:dyDescent="0.15">
      <c r="B253" s="84" t="s">
        <v>50</v>
      </c>
      <c r="L253" s="83"/>
      <c r="M253" s="83"/>
      <c r="N253" s="83"/>
      <c r="O253" s="83"/>
      <c r="P253" s="83"/>
      <c r="Q253" s="83"/>
      <c r="R253" s="83"/>
      <c r="S253" s="85"/>
      <c r="T253" s="85"/>
      <c r="U253" s="85"/>
      <c r="V253" s="85"/>
      <c r="W253" s="85"/>
      <c r="X253" s="83"/>
      <c r="Y253" s="83"/>
      <c r="Z253" s="83"/>
      <c r="AA253" s="83"/>
      <c r="AB253" s="83"/>
      <c r="AC253" s="83"/>
      <c r="AL253" s="86"/>
      <c r="AM253" s="86"/>
      <c r="AN253" s="86"/>
      <c r="AO253" s="86"/>
    </row>
    <row r="254" spans="2:46" ht="12.75" customHeight="1" x14ac:dyDescent="0.15">
      <c r="L254" s="83"/>
      <c r="M254" s="87"/>
      <c r="N254" s="87"/>
      <c r="O254" s="87"/>
      <c r="P254" s="87"/>
      <c r="Q254" s="87"/>
      <c r="R254" s="87"/>
      <c r="S254" s="87"/>
      <c r="T254" s="88"/>
      <c r="U254" s="88"/>
      <c r="V254" s="88"/>
      <c r="W254" s="88"/>
      <c r="X254" s="88"/>
      <c r="Y254" s="88"/>
      <c r="Z254" s="88"/>
      <c r="AA254" s="87"/>
      <c r="AB254" s="87"/>
      <c r="AC254" s="87"/>
      <c r="AL254" s="86"/>
      <c r="AM254" s="852" t="s">
        <v>265</v>
      </c>
      <c r="AN254" s="853"/>
      <c r="AO254" s="853"/>
      <c r="AP254" s="854"/>
    </row>
    <row r="255" spans="2:46" ht="12.75" customHeight="1" x14ac:dyDescent="0.15">
      <c r="L255" s="83"/>
      <c r="M255" s="87"/>
      <c r="N255" s="87"/>
      <c r="O255" s="87"/>
      <c r="P255" s="87"/>
      <c r="Q255" s="87"/>
      <c r="R255" s="87"/>
      <c r="S255" s="87"/>
      <c r="T255" s="88"/>
      <c r="U255" s="88"/>
      <c r="V255" s="88"/>
      <c r="W255" s="88"/>
      <c r="X255" s="88"/>
      <c r="Y255" s="88"/>
      <c r="Z255" s="88"/>
      <c r="AA255" s="87"/>
      <c r="AB255" s="87"/>
      <c r="AC255" s="87"/>
      <c r="AL255" s="86"/>
      <c r="AM255" s="855"/>
      <c r="AN255" s="856"/>
      <c r="AO255" s="856"/>
      <c r="AP255" s="857"/>
    </row>
    <row r="256" spans="2:46" ht="12.75" customHeight="1" x14ac:dyDescent="0.15">
      <c r="L256" s="83"/>
      <c r="M256" s="87"/>
      <c r="N256" s="87"/>
      <c r="O256" s="87"/>
      <c r="P256" s="87"/>
      <c r="Q256" s="87"/>
      <c r="R256" s="87"/>
      <c r="S256" s="87"/>
      <c r="T256" s="87"/>
      <c r="U256" s="87"/>
      <c r="V256" s="87"/>
      <c r="W256" s="87"/>
      <c r="X256" s="87"/>
      <c r="Y256" s="87"/>
      <c r="Z256" s="87"/>
      <c r="AA256" s="87"/>
      <c r="AB256" s="87"/>
      <c r="AC256" s="87"/>
      <c r="AL256" s="86"/>
      <c r="AM256" s="86"/>
      <c r="AN256" s="325"/>
      <c r="AO256" s="325"/>
    </row>
    <row r="257" spans="2:46" ht="6" customHeight="1" x14ac:dyDescent="0.15">
      <c r="L257" s="83"/>
      <c r="M257" s="87"/>
      <c r="N257" s="87"/>
      <c r="O257" s="87"/>
      <c r="P257" s="87"/>
      <c r="Q257" s="87"/>
      <c r="R257" s="87"/>
      <c r="S257" s="87"/>
      <c r="T257" s="87"/>
      <c r="U257" s="87"/>
      <c r="V257" s="87"/>
      <c r="W257" s="87"/>
      <c r="X257" s="87"/>
      <c r="Y257" s="87"/>
      <c r="Z257" s="87"/>
      <c r="AA257" s="87"/>
      <c r="AB257" s="87"/>
      <c r="AC257" s="87"/>
      <c r="AL257" s="86"/>
      <c r="AM257" s="86"/>
    </row>
    <row r="258" spans="2:46" ht="12.75" customHeight="1" x14ac:dyDescent="0.15">
      <c r="B258" s="719" t="s">
        <v>2</v>
      </c>
      <c r="C258" s="720"/>
      <c r="D258" s="720"/>
      <c r="E258" s="720"/>
      <c r="F258" s="720"/>
      <c r="G258" s="720"/>
      <c r="H258" s="720"/>
      <c r="I258" s="720"/>
      <c r="J258" s="744" t="s">
        <v>10</v>
      </c>
      <c r="K258" s="744"/>
      <c r="L258" s="89" t="s">
        <v>3</v>
      </c>
      <c r="M258" s="744" t="s">
        <v>11</v>
      </c>
      <c r="N258" s="744"/>
      <c r="O258" s="750" t="s">
        <v>12</v>
      </c>
      <c r="P258" s="744"/>
      <c r="Q258" s="744"/>
      <c r="R258" s="744"/>
      <c r="S258" s="744"/>
      <c r="T258" s="744"/>
      <c r="U258" s="744" t="s">
        <v>13</v>
      </c>
      <c r="V258" s="744"/>
      <c r="W258" s="744"/>
      <c r="X258" s="83"/>
      <c r="Y258" s="83"/>
      <c r="Z258" s="83"/>
      <c r="AA258" s="83"/>
      <c r="AB258" s="83"/>
      <c r="AC258" s="83"/>
      <c r="AD258" s="90"/>
      <c r="AE258" s="90"/>
      <c r="AF258" s="90"/>
      <c r="AG258" s="90"/>
      <c r="AH258" s="90"/>
      <c r="AI258" s="90"/>
      <c r="AJ258" s="90"/>
      <c r="AK258" s="83"/>
      <c r="AL258" s="517">
        <f>$AL$9</f>
        <v>0</v>
      </c>
      <c r="AM258" s="518"/>
      <c r="AN258" s="675" t="s">
        <v>4</v>
      </c>
      <c r="AO258" s="675"/>
      <c r="AP258" s="518">
        <v>7</v>
      </c>
      <c r="AQ258" s="518"/>
      <c r="AR258" s="675" t="s">
        <v>5</v>
      </c>
      <c r="AS258" s="675"/>
      <c r="AT258" s="741"/>
    </row>
    <row r="259" spans="2:46" ht="13.5" customHeight="1" x14ac:dyDescent="0.15">
      <c r="B259" s="720"/>
      <c r="C259" s="720"/>
      <c r="D259" s="720"/>
      <c r="E259" s="720"/>
      <c r="F259" s="720"/>
      <c r="G259" s="720"/>
      <c r="H259" s="720"/>
      <c r="I259" s="720"/>
      <c r="J259" s="532" t="str">
        <f>$J$10</f>
        <v>1</v>
      </c>
      <c r="K259" s="470" t="str">
        <f>$K$10</f>
        <v>3</v>
      </c>
      <c r="L259" s="534" t="str">
        <f>$L$10</f>
        <v>1</v>
      </c>
      <c r="M259" s="473" t="str">
        <f>$M$10</f>
        <v>0</v>
      </c>
      <c r="N259" s="470" t="str">
        <f>$N$10</f>
        <v>8</v>
      </c>
      <c r="O259" s="473" t="str">
        <f>$O$10</f>
        <v>9</v>
      </c>
      <c r="P259" s="467" t="str">
        <f>$P$10</f>
        <v>5</v>
      </c>
      <c r="Q259" s="467" t="str">
        <f>$Q$10</f>
        <v>1</v>
      </c>
      <c r="R259" s="467" t="str">
        <f>$R$10</f>
        <v>2</v>
      </c>
      <c r="S259" s="467" t="str">
        <f>$S$10</f>
        <v>2</v>
      </c>
      <c r="T259" s="470" t="str">
        <f>$T$10</f>
        <v>5</v>
      </c>
      <c r="U259" s="473">
        <f>$U$10</f>
        <v>0</v>
      </c>
      <c r="V259" s="467">
        <f>$V$10</f>
        <v>0</v>
      </c>
      <c r="W259" s="470">
        <f>$W$10</f>
        <v>0</v>
      </c>
      <c r="X259" s="83"/>
      <c r="Y259" s="83"/>
      <c r="Z259" s="83"/>
      <c r="AA259" s="83"/>
      <c r="AB259" s="83"/>
      <c r="AC259" s="83"/>
      <c r="AD259" s="90"/>
      <c r="AE259" s="90"/>
      <c r="AF259" s="90"/>
      <c r="AG259" s="90"/>
      <c r="AH259" s="90"/>
      <c r="AI259" s="90"/>
      <c r="AJ259" s="90"/>
      <c r="AK259" s="83"/>
      <c r="AL259" s="519"/>
      <c r="AM259" s="520"/>
      <c r="AN259" s="676"/>
      <c r="AO259" s="676"/>
      <c r="AP259" s="520"/>
      <c r="AQ259" s="520"/>
      <c r="AR259" s="676"/>
      <c r="AS259" s="676"/>
      <c r="AT259" s="758"/>
    </row>
    <row r="260" spans="2:46" ht="9" customHeight="1" x14ac:dyDescent="0.15">
      <c r="B260" s="720"/>
      <c r="C260" s="720"/>
      <c r="D260" s="720"/>
      <c r="E260" s="720"/>
      <c r="F260" s="720"/>
      <c r="G260" s="720"/>
      <c r="H260" s="720"/>
      <c r="I260" s="720"/>
      <c r="J260" s="533"/>
      <c r="K260" s="471"/>
      <c r="L260" s="535"/>
      <c r="M260" s="474"/>
      <c r="N260" s="471"/>
      <c r="O260" s="474"/>
      <c r="P260" s="468"/>
      <c r="Q260" s="468"/>
      <c r="R260" s="468"/>
      <c r="S260" s="468"/>
      <c r="T260" s="471"/>
      <c r="U260" s="474"/>
      <c r="V260" s="468"/>
      <c r="W260" s="471"/>
      <c r="X260" s="83"/>
      <c r="Y260" s="83"/>
      <c r="Z260" s="83"/>
      <c r="AA260" s="83"/>
      <c r="AB260" s="83"/>
      <c r="AC260" s="83"/>
      <c r="AD260" s="90"/>
      <c r="AE260" s="90"/>
      <c r="AF260" s="90"/>
      <c r="AG260" s="90"/>
      <c r="AH260" s="90"/>
      <c r="AI260" s="90"/>
      <c r="AJ260" s="90"/>
      <c r="AK260" s="83"/>
      <c r="AL260" s="521"/>
      <c r="AM260" s="522"/>
      <c r="AN260" s="677"/>
      <c r="AO260" s="677"/>
      <c r="AP260" s="522"/>
      <c r="AQ260" s="522"/>
      <c r="AR260" s="677"/>
      <c r="AS260" s="677"/>
      <c r="AT260" s="743"/>
    </row>
    <row r="261" spans="2:46" ht="6" customHeight="1" x14ac:dyDescent="0.15">
      <c r="B261" s="721"/>
      <c r="C261" s="721"/>
      <c r="D261" s="721"/>
      <c r="E261" s="721"/>
      <c r="F261" s="721"/>
      <c r="G261" s="721"/>
      <c r="H261" s="721"/>
      <c r="I261" s="721"/>
      <c r="J261" s="533"/>
      <c r="K261" s="472"/>
      <c r="L261" s="536"/>
      <c r="M261" s="475"/>
      <c r="N261" s="472"/>
      <c r="O261" s="475"/>
      <c r="P261" s="469"/>
      <c r="Q261" s="469"/>
      <c r="R261" s="469"/>
      <c r="S261" s="469"/>
      <c r="T261" s="472"/>
      <c r="U261" s="475"/>
      <c r="V261" s="469"/>
      <c r="W261" s="472"/>
      <c r="X261" s="83"/>
      <c r="Y261" s="83"/>
      <c r="Z261" s="83"/>
      <c r="AA261" s="83"/>
      <c r="AB261" s="83"/>
      <c r="AC261" s="83"/>
      <c r="AD261" s="83"/>
      <c r="AE261" s="83"/>
      <c r="AF261" s="83"/>
      <c r="AG261" s="83"/>
      <c r="AH261" s="83"/>
      <c r="AI261" s="83"/>
      <c r="AJ261" s="83"/>
      <c r="AK261" s="83"/>
    </row>
    <row r="262" spans="2:46" ht="15" customHeight="1" x14ac:dyDescent="0.15">
      <c r="B262" s="703" t="s">
        <v>51</v>
      </c>
      <c r="C262" s="704"/>
      <c r="D262" s="704"/>
      <c r="E262" s="704"/>
      <c r="F262" s="704"/>
      <c r="G262" s="704"/>
      <c r="H262" s="704"/>
      <c r="I262" s="705"/>
      <c r="J262" s="703" t="s">
        <v>6</v>
      </c>
      <c r="K262" s="704"/>
      <c r="L262" s="704"/>
      <c r="M262" s="704"/>
      <c r="N262" s="712"/>
      <c r="O262" s="715" t="s">
        <v>52</v>
      </c>
      <c r="P262" s="704"/>
      <c r="Q262" s="704"/>
      <c r="R262" s="704"/>
      <c r="S262" s="704"/>
      <c r="T262" s="704"/>
      <c r="U262" s="705"/>
      <c r="V262" s="91" t="s">
        <v>53</v>
      </c>
      <c r="W262" s="92"/>
      <c r="X262" s="92"/>
      <c r="Y262" s="718" t="s">
        <v>54</v>
      </c>
      <c r="Z262" s="718"/>
      <c r="AA262" s="718"/>
      <c r="AB262" s="718"/>
      <c r="AC262" s="718"/>
      <c r="AD262" s="718"/>
      <c r="AE262" s="718"/>
      <c r="AF262" s="718"/>
      <c r="AG262" s="718"/>
      <c r="AH262" s="718"/>
      <c r="AI262" s="92"/>
      <c r="AJ262" s="92"/>
      <c r="AK262" s="93"/>
      <c r="AL262" s="779" t="s">
        <v>55</v>
      </c>
      <c r="AM262" s="779"/>
      <c r="AN262" s="771" t="s">
        <v>59</v>
      </c>
      <c r="AO262" s="771"/>
      <c r="AP262" s="771"/>
      <c r="AQ262" s="771"/>
      <c r="AR262" s="771"/>
      <c r="AS262" s="771"/>
      <c r="AT262" s="772"/>
    </row>
    <row r="263" spans="2:46" ht="13.5" customHeight="1" x14ac:dyDescent="0.15">
      <c r="B263" s="706"/>
      <c r="C263" s="707"/>
      <c r="D263" s="707"/>
      <c r="E263" s="707"/>
      <c r="F263" s="707"/>
      <c r="G263" s="707"/>
      <c r="H263" s="707"/>
      <c r="I263" s="708"/>
      <c r="J263" s="706"/>
      <c r="K263" s="707"/>
      <c r="L263" s="707"/>
      <c r="M263" s="707"/>
      <c r="N263" s="713"/>
      <c r="O263" s="716"/>
      <c r="P263" s="707"/>
      <c r="Q263" s="707"/>
      <c r="R263" s="707"/>
      <c r="S263" s="707"/>
      <c r="T263" s="707"/>
      <c r="U263" s="708"/>
      <c r="V263" s="722" t="s">
        <v>7</v>
      </c>
      <c r="W263" s="723"/>
      <c r="X263" s="723"/>
      <c r="Y263" s="724"/>
      <c r="Z263" s="728" t="s">
        <v>16</v>
      </c>
      <c r="AA263" s="729"/>
      <c r="AB263" s="729"/>
      <c r="AC263" s="730"/>
      <c r="AD263" s="734" t="s">
        <v>17</v>
      </c>
      <c r="AE263" s="735"/>
      <c r="AF263" s="735"/>
      <c r="AG263" s="736"/>
      <c r="AH263" s="740" t="s">
        <v>83</v>
      </c>
      <c r="AI263" s="675"/>
      <c r="AJ263" s="675"/>
      <c r="AK263" s="741"/>
      <c r="AL263" s="678" t="s">
        <v>18</v>
      </c>
      <c r="AM263" s="679"/>
      <c r="AN263" s="751" t="s">
        <v>19</v>
      </c>
      <c r="AO263" s="752"/>
      <c r="AP263" s="752"/>
      <c r="AQ263" s="752"/>
      <c r="AR263" s="753"/>
      <c r="AS263" s="753"/>
      <c r="AT263" s="754"/>
    </row>
    <row r="264" spans="2:46" ht="13.5" customHeight="1" x14ac:dyDescent="0.15">
      <c r="B264" s="802"/>
      <c r="C264" s="803"/>
      <c r="D264" s="803"/>
      <c r="E264" s="803"/>
      <c r="F264" s="803"/>
      <c r="G264" s="803"/>
      <c r="H264" s="803"/>
      <c r="I264" s="804"/>
      <c r="J264" s="802"/>
      <c r="K264" s="803"/>
      <c r="L264" s="803"/>
      <c r="M264" s="803"/>
      <c r="N264" s="805"/>
      <c r="O264" s="814"/>
      <c r="P264" s="803"/>
      <c r="Q264" s="803"/>
      <c r="R264" s="803"/>
      <c r="S264" s="803"/>
      <c r="T264" s="803"/>
      <c r="U264" s="804"/>
      <c r="V264" s="725"/>
      <c r="W264" s="726"/>
      <c r="X264" s="726"/>
      <c r="Y264" s="727"/>
      <c r="Z264" s="731"/>
      <c r="AA264" s="732"/>
      <c r="AB264" s="732"/>
      <c r="AC264" s="733"/>
      <c r="AD264" s="737"/>
      <c r="AE264" s="738"/>
      <c r="AF264" s="738"/>
      <c r="AG264" s="739"/>
      <c r="AH264" s="742"/>
      <c r="AI264" s="677"/>
      <c r="AJ264" s="677"/>
      <c r="AK264" s="743"/>
      <c r="AL264" s="680"/>
      <c r="AM264" s="681"/>
      <c r="AN264" s="793"/>
      <c r="AO264" s="793"/>
      <c r="AP264" s="793"/>
      <c r="AQ264" s="793"/>
      <c r="AR264" s="793"/>
      <c r="AS264" s="793"/>
      <c r="AT264" s="794"/>
    </row>
    <row r="265" spans="2:46" ht="18" customHeight="1" x14ac:dyDescent="0.15">
      <c r="B265" s="745">
        <f>'報告書（事業主控）'!B265</f>
        <v>0</v>
      </c>
      <c r="C265" s="746"/>
      <c r="D265" s="746"/>
      <c r="E265" s="746"/>
      <c r="F265" s="746"/>
      <c r="G265" s="746"/>
      <c r="H265" s="746"/>
      <c r="I265" s="747"/>
      <c r="J265" s="745">
        <f>'報告書（事業主控）'!J265</f>
        <v>0</v>
      </c>
      <c r="K265" s="746"/>
      <c r="L265" s="746"/>
      <c r="M265" s="746"/>
      <c r="N265" s="748"/>
      <c r="O265" s="104">
        <f>'報告書（事業主控）'!O265</f>
        <v>0</v>
      </c>
      <c r="P265" s="105" t="s">
        <v>45</v>
      </c>
      <c r="Q265" s="104">
        <f>'報告書（事業主控）'!Q265</f>
        <v>0</v>
      </c>
      <c r="R265" s="105" t="s">
        <v>46</v>
      </c>
      <c r="S265" s="104">
        <f>'報告書（事業主控）'!S265</f>
        <v>0</v>
      </c>
      <c r="T265" s="749" t="s">
        <v>47</v>
      </c>
      <c r="U265" s="749"/>
      <c r="V265" s="701">
        <f>'報告書（事業主控）'!V265</f>
        <v>0</v>
      </c>
      <c r="W265" s="702"/>
      <c r="X265" s="702"/>
      <c r="Y265" s="94" t="s">
        <v>8</v>
      </c>
      <c r="Z265" s="68"/>
      <c r="AA265" s="111"/>
      <c r="AB265" s="111"/>
      <c r="AC265" s="94" t="s">
        <v>8</v>
      </c>
      <c r="AD265" s="68"/>
      <c r="AE265" s="111"/>
      <c r="AF265" s="111"/>
      <c r="AG265" s="107" t="s">
        <v>8</v>
      </c>
      <c r="AH265" s="755">
        <f>'報告書（事業主控）'!AH265</f>
        <v>0</v>
      </c>
      <c r="AI265" s="756"/>
      <c r="AJ265" s="756"/>
      <c r="AK265" s="757"/>
      <c r="AL265" s="68"/>
      <c r="AM265" s="69"/>
      <c r="AN265" s="668">
        <f>'報告書（事業主控）'!AN265</f>
        <v>0</v>
      </c>
      <c r="AO265" s="669"/>
      <c r="AP265" s="669"/>
      <c r="AQ265" s="669"/>
      <c r="AR265" s="669"/>
      <c r="AS265" s="395"/>
      <c r="AT265" s="107" t="s">
        <v>8</v>
      </c>
    </row>
    <row r="266" spans="2:46" ht="18" customHeight="1" x14ac:dyDescent="0.15">
      <c r="B266" s="694"/>
      <c r="C266" s="695"/>
      <c r="D266" s="695"/>
      <c r="E266" s="695"/>
      <c r="F266" s="695"/>
      <c r="G266" s="695"/>
      <c r="H266" s="695"/>
      <c r="I266" s="696"/>
      <c r="J266" s="694"/>
      <c r="K266" s="695"/>
      <c r="L266" s="695"/>
      <c r="M266" s="695"/>
      <c r="N266" s="698"/>
      <c r="O266" s="113">
        <f>'報告書（事業主控）'!O266</f>
        <v>0</v>
      </c>
      <c r="P266" s="114" t="s">
        <v>45</v>
      </c>
      <c r="Q266" s="113">
        <f>'報告書（事業主控）'!Q266</f>
        <v>0</v>
      </c>
      <c r="R266" s="114" t="s">
        <v>46</v>
      </c>
      <c r="S266" s="113">
        <f>'報告書（事業主控）'!S266</f>
        <v>0</v>
      </c>
      <c r="T266" s="700" t="s">
        <v>48</v>
      </c>
      <c r="U266" s="700"/>
      <c r="V266" s="665">
        <f>'報告書（事業主控）'!V266</f>
        <v>0</v>
      </c>
      <c r="W266" s="666"/>
      <c r="X266" s="666"/>
      <c r="Y266" s="666"/>
      <c r="Z266" s="665">
        <f>'報告書（事業主控）'!Z266</f>
        <v>0</v>
      </c>
      <c r="AA266" s="666"/>
      <c r="AB266" s="666"/>
      <c r="AC266" s="666"/>
      <c r="AD266" s="665">
        <f>'報告書（事業主控）'!AD266</f>
        <v>0</v>
      </c>
      <c r="AE266" s="666"/>
      <c r="AF266" s="666"/>
      <c r="AG266" s="667"/>
      <c r="AH266" s="672">
        <f>'報告書（事業主控）'!AH266</f>
        <v>0</v>
      </c>
      <c r="AI266" s="673"/>
      <c r="AJ266" s="673"/>
      <c r="AK266" s="674"/>
      <c r="AL266" s="405">
        <f>'報告書（事業主控）'!AL266</f>
        <v>0</v>
      </c>
      <c r="AM266" s="671"/>
      <c r="AN266" s="665">
        <f>'報告書（事業主控）'!AN266</f>
        <v>0</v>
      </c>
      <c r="AO266" s="666"/>
      <c r="AP266" s="666"/>
      <c r="AQ266" s="666"/>
      <c r="AR266" s="666"/>
      <c r="AS266" s="394"/>
      <c r="AT266" s="73"/>
    </row>
    <row r="267" spans="2:46" ht="18" customHeight="1" x14ac:dyDescent="0.15">
      <c r="B267" s="691">
        <f>'報告書（事業主控）'!B267</f>
        <v>0</v>
      </c>
      <c r="C267" s="692"/>
      <c r="D267" s="692"/>
      <c r="E267" s="692"/>
      <c r="F267" s="692"/>
      <c r="G267" s="692"/>
      <c r="H267" s="692"/>
      <c r="I267" s="693"/>
      <c r="J267" s="691">
        <f>'報告書（事業主控）'!J267</f>
        <v>0</v>
      </c>
      <c r="K267" s="692"/>
      <c r="L267" s="692"/>
      <c r="M267" s="692"/>
      <c r="N267" s="697"/>
      <c r="O267" s="108">
        <f>'報告書（事業主控）'!O267</f>
        <v>0</v>
      </c>
      <c r="P267" s="90" t="s">
        <v>45</v>
      </c>
      <c r="Q267" s="108">
        <f>'報告書（事業主控）'!Q267</f>
        <v>0</v>
      </c>
      <c r="R267" s="90" t="s">
        <v>46</v>
      </c>
      <c r="S267" s="108">
        <f>'報告書（事業主控）'!S267</f>
        <v>0</v>
      </c>
      <c r="T267" s="699" t="s">
        <v>47</v>
      </c>
      <c r="U267" s="699"/>
      <c r="V267" s="701">
        <f>'報告書（事業主控）'!V267</f>
        <v>0</v>
      </c>
      <c r="W267" s="702"/>
      <c r="X267" s="702"/>
      <c r="Y267" s="95"/>
      <c r="Z267" s="68"/>
      <c r="AA267" s="111"/>
      <c r="AB267" s="111"/>
      <c r="AC267" s="95"/>
      <c r="AD267" s="68"/>
      <c r="AE267" s="111"/>
      <c r="AF267" s="111"/>
      <c r="AG267" s="95"/>
      <c r="AH267" s="668">
        <f>'報告書（事業主控）'!AH267</f>
        <v>0</v>
      </c>
      <c r="AI267" s="669"/>
      <c r="AJ267" s="669"/>
      <c r="AK267" s="670"/>
      <c r="AL267" s="68"/>
      <c r="AM267" s="69"/>
      <c r="AN267" s="668">
        <f>'報告書（事業主控）'!AN267</f>
        <v>0</v>
      </c>
      <c r="AO267" s="669"/>
      <c r="AP267" s="669"/>
      <c r="AQ267" s="669"/>
      <c r="AR267" s="669"/>
      <c r="AS267" s="395"/>
      <c r="AT267" s="112"/>
    </row>
    <row r="268" spans="2:46" ht="18" customHeight="1" x14ac:dyDescent="0.15">
      <c r="B268" s="694"/>
      <c r="C268" s="695"/>
      <c r="D268" s="695"/>
      <c r="E268" s="695"/>
      <c r="F268" s="695"/>
      <c r="G268" s="695"/>
      <c r="H268" s="695"/>
      <c r="I268" s="696"/>
      <c r="J268" s="694"/>
      <c r="K268" s="695"/>
      <c r="L268" s="695"/>
      <c r="M268" s="695"/>
      <c r="N268" s="698"/>
      <c r="O268" s="113">
        <f>'報告書（事業主控）'!O268</f>
        <v>0</v>
      </c>
      <c r="P268" s="114" t="s">
        <v>45</v>
      </c>
      <c r="Q268" s="113">
        <f>'報告書（事業主控）'!Q268</f>
        <v>0</v>
      </c>
      <c r="R268" s="114" t="s">
        <v>46</v>
      </c>
      <c r="S268" s="113">
        <f>'報告書（事業主控）'!S268</f>
        <v>0</v>
      </c>
      <c r="T268" s="700" t="s">
        <v>48</v>
      </c>
      <c r="U268" s="700"/>
      <c r="V268" s="672">
        <f>'報告書（事業主控）'!V268</f>
        <v>0</v>
      </c>
      <c r="W268" s="673"/>
      <c r="X268" s="673"/>
      <c r="Y268" s="673"/>
      <c r="Z268" s="672">
        <f>'報告書（事業主控）'!Z268</f>
        <v>0</v>
      </c>
      <c r="AA268" s="673"/>
      <c r="AB268" s="673"/>
      <c r="AC268" s="673"/>
      <c r="AD268" s="672">
        <f>'報告書（事業主控）'!AD268</f>
        <v>0</v>
      </c>
      <c r="AE268" s="673"/>
      <c r="AF268" s="673"/>
      <c r="AG268" s="673"/>
      <c r="AH268" s="672">
        <f>'報告書（事業主控）'!AH268</f>
        <v>0</v>
      </c>
      <c r="AI268" s="673"/>
      <c r="AJ268" s="673"/>
      <c r="AK268" s="674"/>
      <c r="AL268" s="405">
        <f>'報告書（事業主控）'!AL268</f>
        <v>0</v>
      </c>
      <c r="AM268" s="671"/>
      <c r="AN268" s="665">
        <f>'報告書（事業主控）'!AN268</f>
        <v>0</v>
      </c>
      <c r="AO268" s="666"/>
      <c r="AP268" s="666"/>
      <c r="AQ268" s="666"/>
      <c r="AR268" s="666"/>
      <c r="AS268" s="394"/>
      <c r="AT268" s="73"/>
    </row>
    <row r="269" spans="2:46" ht="18" customHeight="1" x14ac:dyDescent="0.15">
      <c r="B269" s="691">
        <f>'報告書（事業主控）'!B269</f>
        <v>0</v>
      </c>
      <c r="C269" s="692"/>
      <c r="D269" s="692"/>
      <c r="E269" s="692"/>
      <c r="F269" s="692"/>
      <c r="G269" s="692"/>
      <c r="H269" s="692"/>
      <c r="I269" s="693"/>
      <c r="J269" s="691">
        <f>'報告書（事業主控）'!J269</f>
        <v>0</v>
      </c>
      <c r="K269" s="692"/>
      <c r="L269" s="692"/>
      <c r="M269" s="692"/>
      <c r="N269" s="697"/>
      <c r="O269" s="108">
        <f>'報告書（事業主控）'!O269</f>
        <v>0</v>
      </c>
      <c r="P269" s="90" t="s">
        <v>45</v>
      </c>
      <c r="Q269" s="108">
        <f>'報告書（事業主控）'!Q269</f>
        <v>0</v>
      </c>
      <c r="R269" s="90" t="s">
        <v>46</v>
      </c>
      <c r="S269" s="108">
        <f>'報告書（事業主控）'!S269</f>
        <v>0</v>
      </c>
      <c r="T269" s="699" t="s">
        <v>47</v>
      </c>
      <c r="U269" s="699"/>
      <c r="V269" s="701">
        <f>'報告書（事業主控）'!V269</f>
        <v>0</v>
      </c>
      <c r="W269" s="702"/>
      <c r="X269" s="702"/>
      <c r="Y269" s="95"/>
      <c r="Z269" s="68"/>
      <c r="AA269" s="111"/>
      <c r="AB269" s="111"/>
      <c r="AC269" s="95"/>
      <c r="AD269" s="68"/>
      <c r="AE269" s="111"/>
      <c r="AF269" s="111"/>
      <c r="AG269" s="95"/>
      <c r="AH269" s="668">
        <f>'報告書（事業主控）'!AH269</f>
        <v>0</v>
      </c>
      <c r="AI269" s="669"/>
      <c r="AJ269" s="669"/>
      <c r="AK269" s="670"/>
      <c r="AL269" s="68"/>
      <c r="AM269" s="69"/>
      <c r="AN269" s="668">
        <f>'報告書（事業主控）'!AN269</f>
        <v>0</v>
      </c>
      <c r="AO269" s="669"/>
      <c r="AP269" s="669"/>
      <c r="AQ269" s="669"/>
      <c r="AR269" s="669"/>
      <c r="AS269" s="395"/>
      <c r="AT269" s="112"/>
    </row>
    <row r="270" spans="2:46" ht="18" customHeight="1" x14ac:dyDescent="0.15">
      <c r="B270" s="694"/>
      <c r="C270" s="695"/>
      <c r="D270" s="695"/>
      <c r="E270" s="695"/>
      <c r="F270" s="695"/>
      <c r="G270" s="695"/>
      <c r="H270" s="695"/>
      <c r="I270" s="696"/>
      <c r="J270" s="694"/>
      <c r="K270" s="695"/>
      <c r="L270" s="695"/>
      <c r="M270" s="695"/>
      <c r="N270" s="698"/>
      <c r="O270" s="113">
        <f>'報告書（事業主控）'!O270</f>
        <v>0</v>
      </c>
      <c r="P270" s="114" t="s">
        <v>45</v>
      </c>
      <c r="Q270" s="113">
        <f>'報告書（事業主控）'!Q270</f>
        <v>0</v>
      </c>
      <c r="R270" s="114" t="s">
        <v>46</v>
      </c>
      <c r="S270" s="113">
        <f>'報告書（事業主控）'!S270</f>
        <v>0</v>
      </c>
      <c r="T270" s="700" t="s">
        <v>48</v>
      </c>
      <c r="U270" s="700"/>
      <c r="V270" s="672">
        <f>'報告書（事業主控）'!V270</f>
        <v>0</v>
      </c>
      <c r="W270" s="673"/>
      <c r="X270" s="673"/>
      <c r="Y270" s="673"/>
      <c r="Z270" s="672">
        <f>'報告書（事業主控）'!Z270</f>
        <v>0</v>
      </c>
      <c r="AA270" s="673"/>
      <c r="AB270" s="673"/>
      <c r="AC270" s="673"/>
      <c r="AD270" s="672">
        <f>'報告書（事業主控）'!AD270</f>
        <v>0</v>
      </c>
      <c r="AE270" s="673"/>
      <c r="AF270" s="673"/>
      <c r="AG270" s="673"/>
      <c r="AH270" s="672">
        <f>'報告書（事業主控）'!AH270</f>
        <v>0</v>
      </c>
      <c r="AI270" s="673"/>
      <c r="AJ270" s="673"/>
      <c r="AK270" s="674"/>
      <c r="AL270" s="405">
        <f>'報告書（事業主控）'!AL270</f>
        <v>0</v>
      </c>
      <c r="AM270" s="671"/>
      <c r="AN270" s="665">
        <f>'報告書（事業主控）'!AN270</f>
        <v>0</v>
      </c>
      <c r="AO270" s="666"/>
      <c r="AP270" s="666"/>
      <c r="AQ270" s="666"/>
      <c r="AR270" s="666"/>
      <c r="AS270" s="394"/>
      <c r="AT270" s="73"/>
    </row>
    <row r="271" spans="2:46" ht="18" customHeight="1" x14ac:dyDescent="0.15">
      <c r="B271" s="691">
        <f>'報告書（事業主控）'!B271</f>
        <v>0</v>
      </c>
      <c r="C271" s="692"/>
      <c r="D271" s="692"/>
      <c r="E271" s="692"/>
      <c r="F271" s="692"/>
      <c r="G271" s="692"/>
      <c r="H271" s="692"/>
      <c r="I271" s="693"/>
      <c r="J271" s="691">
        <f>'報告書（事業主控）'!J271</f>
        <v>0</v>
      </c>
      <c r="K271" s="692"/>
      <c r="L271" s="692"/>
      <c r="M271" s="692"/>
      <c r="N271" s="697"/>
      <c r="O271" s="108">
        <f>'報告書（事業主控）'!O271</f>
        <v>0</v>
      </c>
      <c r="P271" s="90" t="s">
        <v>45</v>
      </c>
      <c r="Q271" s="108">
        <f>'報告書（事業主控）'!Q271</f>
        <v>0</v>
      </c>
      <c r="R271" s="90" t="s">
        <v>46</v>
      </c>
      <c r="S271" s="108">
        <f>'報告書（事業主控）'!S271</f>
        <v>0</v>
      </c>
      <c r="T271" s="699" t="s">
        <v>47</v>
      </c>
      <c r="U271" s="699"/>
      <c r="V271" s="701">
        <f>'報告書（事業主控）'!V271</f>
        <v>0</v>
      </c>
      <c r="W271" s="702"/>
      <c r="X271" s="702"/>
      <c r="Y271" s="95"/>
      <c r="Z271" s="68"/>
      <c r="AA271" s="111"/>
      <c r="AB271" s="111"/>
      <c r="AC271" s="95"/>
      <c r="AD271" s="68"/>
      <c r="AE271" s="111"/>
      <c r="AF271" s="111"/>
      <c r="AG271" s="95"/>
      <c r="AH271" s="668">
        <f>'報告書（事業主控）'!AH271</f>
        <v>0</v>
      </c>
      <c r="AI271" s="669"/>
      <c r="AJ271" s="669"/>
      <c r="AK271" s="670"/>
      <c r="AL271" s="68"/>
      <c r="AM271" s="69"/>
      <c r="AN271" s="668">
        <f>'報告書（事業主控）'!AN271</f>
        <v>0</v>
      </c>
      <c r="AO271" s="669"/>
      <c r="AP271" s="669"/>
      <c r="AQ271" s="669"/>
      <c r="AR271" s="669"/>
      <c r="AS271" s="395"/>
      <c r="AT271" s="112"/>
    </row>
    <row r="272" spans="2:46" ht="18" customHeight="1" x14ac:dyDescent="0.15">
      <c r="B272" s="694"/>
      <c r="C272" s="695"/>
      <c r="D272" s="695"/>
      <c r="E272" s="695"/>
      <c r="F272" s="695"/>
      <c r="G272" s="695"/>
      <c r="H272" s="695"/>
      <c r="I272" s="696"/>
      <c r="J272" s="694"/>
      <c r="K272" s="695"/>
      <c r="L272" s="695"/>
      <c r="M272" s="695"/>
      <c r="N272" s="698"/>
      <c r="O272" s="113">
        <f>'報告書（事業主控）'!O272</f>
        <v>0</v>
      </c>
      <c r="P272" s="114" t="s">
        <v>45</v>
      </c>
      <c r="Q272" s="113">
        <f>'報告書（事業主控）'!Q272</f>
        <v>0</v>
      </c>
      <c r="R272" s="114" t="s">
        <v>46</v>
      </c>
      <c r="S272" s="113">
        <f>'報告書（事業主控）'!S272</f>
        <v>0</v>
      </c>
      <c r="T272" s="700" t="s">
        <v>48</v>
      </c>
      <c r="U272" s="700"/>
      <c r="V272" s="672">
        <f>'報告書（事業主控）'!V272</f>
        <v>0</v>
      </c>
      <c r="W272" s="673"/>
      <c r="X272" s="673"/>
      <c r="Y272" s="673"/>
      <c r="Z272" s="672">
        <f>'報告書（事業主控）'!Z272</f>
        <v>0</v>
      </c>
      <c r="AA272" s="673"/>
      <c r="AB272" s="673"/>
      <c r="AC272" s="673"/>
      <c r="AD272" s="672">
        <f>'報告書（事業主控）'!AD272</f>
        <v>0</v>
      </c>
      <c r="AE272" s="673"/>
      <c r="AF272" s="673"/>
      <c r="AG272" s="673"/>
      <c r="AH272" s="672">
        <f>'報告書（事業主控）'!AH272</f>
        <v>0</v>
      </c>
      <c r="AI272" s="673"/>
      <c r="AJ272" s="673"/>
      <c r="AK272" s="674"/>
      <c r="AL272" s="405">
        <f>'報告書（事業主控）'!AL272</f>
        <v>0</v>
      </c>
      <c r="AM272" s="671"/>
      <c r="AN272" s="665">
        <f>'報告書（事業主控）'!AN272</f>
        <v>0</v>
      </c>
      <c r="AO272" s="666"/>
      <c r="AP272" s="666"/>
      <c r="AQ272" s="666"/>
      <c r="AR272" s="666"/>
      <c r="AS272" s="394"/>
      <c r="AT272" s="73"/>
    </row>
    <row r="273" spans="2:46" ht="18" customHeight="1" x14ac:dyDescent="0.15">
      <c r="B273" s="691">
        <f>'報告書（事業主控）'!B273</f>
        <v>0</v>
      </c>
      <c r="C273" s="692"/>
      <c r="D273" s="692"/>
      <c r="E273" s="692"/>
      <c r="F273" s="692"/>
      <c r="G273" s="692"/>
      <c r="H273" s="692"/>
      <c r="I273" s="693"/>
      <c r="J273" s="691">
        <f>'報告書（事業主控）'!J273</f>
        <v>0</v>
      </c>
      <c r="K273" s="692"/>
      <c r="L273" s="692"/>
      <c r="M273" s="692"/>
      <c r="N273" s="697"/>
      <c r="O273" s="108">
        <f>'報告書（事業主控）'!O273</f>
        <v>0</v>
      </c>
      <c r="P273" s="90" t="s">
        <v>45</v>
      </c>
      <c r="Q273" s="108">
        <f>'報告書（事業主控）'!Q273</f>
        <v>0</v>
      </c>
      <c r="R273" s="90" t="s">
        <v>46</v>
      </c>
      <c r="S273" s="108">
        <f>'報告書（事業主控）'!S273</f>
        <v>0</v>
      </c>
      <c r="T273" s="699" t="s">
        <v>47</v>
      </c>
      <c r="U273" s="699"/>
      <c r="V273" s="701">
        <f>'報告書（事業主控）'!V273</f>
        <v>0</v>
      </c>
      <c r="W273" s="702"/>
      <c r="X273" s="702"/>
      <c r="Y273" s="95"/>
      <c r="Z273" s="68"/>
      <c r="AA273" s="111"/>
      <c r="AB273" s="111"/>
      <c r="AC273" s="95"/>
      <c r="AD273" s="68"/>
      <c r="AE273" s="111"/>
      <c r="AF273" s="111"/>
      <c r="AG273" s="95"/>
      <c r="AH273" s="668">
        <f>'報告書（事業主控）'!AH273</f>
        <v>0</v>
      </c>
      <c r="AI273" s="669"/>
      <c r="AJ273" s="669"/>
      <c r="AK273" s="670"/>
      <c r="AL273" s="68"/>
      <c r="AM273" s="69"/>
      <c r="AN273" s="668">
        <f>'報告書（事業主控）'!AN273</f>
        <v>0</v>
      </c>
      <c r="AO273" s="669"/>
      <c r="AP273" s="669"/>
      <c r="AQ273" s="669"/>
      <c r="AR273" s="669"/>
      <c r="AS273" s="395"/>
      <c r="AT273" s="112"/>
    </row>
    <row r="274" spans="2:46" ht="18" customHeight="1" x14ac:dyDescent="0.15">
      <c r="B274" s="694"/>
      <c r="C274" s="695"/>
      <c r="D274" s="695"/>
      <c r="E274" s="695"/>
      <c r="F274" s="695"/>
      <c r="G274" s="695"/>
      <c r="H274" s="695"/>
      <c r="I274" s="696"/>
      <c r="J274" s="694"/>
      <c r="K274" s="695"/>
      <c r="L274" s="695"/>
      <c r="M274" s="695"/>
      <c r="N274" s="698"/>
      <c r="O274" s="113">
        <f>'報告書（事業主控）'!O274</f>
        <v>0</v>
      </c>
      <c r="P274" s="114" t="s">
        <v>45</v>
      </c>
      <c r="Q274" s="113">
        <f>'報告書（事業主控）'!Q274</f>
        <v>0</v>
      </c>
      <c r="R274" s="114" t="s">
        <v>46</v>
      </c>
      <c r="S274" s="113">
        <f>'報告書（事業主控）'!S274</f>
        <v>0</v>
      </c>
      <c r="T274" s="700" t="s">
        <v>48</v>
      </c>
      <c r="U274" s="700"/>
      <c r="V274" s="672">
        <f>'報告書（事業主控）'!V274</f>
        <v>0</v>
      </c>
      <c r="W274" s="673"/>
      <c r="X274" s="673"/>
      <c r="Y274" s="673"/>
      <c r="Z274" s="672">
        <f>'報告書（事業主控）'!Z274</f>
        <v>0</v>
      </c>
      <c r="AA274" s="673"/>
      <c r="AB274" s="673"/>
      <c r="AC274" s="673"/>
      <c r="AD274" s="672">
        <f>'報告書（事業主控）'!AD274</f>
        <v>0</v>
      </c>
      <c r="AE274" s="673"/>
      <c r="AF274" s="673"/>
      <c r="AG274" s="673"/>
      <c r="AH274" s="672">
        <f>'報告書（事業主控）'!AH274</f>
        <v>0</v>
      </c>
      <c r="AI274" s="673"/>
      <c r="AJ274" s="673"/>
      <c r="AK274" s="674"/>
      <c r="AL274" s="405">
        <f>'報告書（事業主控）'!AL274</f>
        <v>0</v>
      </c>
      <c r="AM274" s="671"/>
      <c r="AN274" s="665">
        <f>'報告書（事業主控）'!AN274</f>
        <v>0</v>
      </c>
      <c r="AO274" s="666"/>
      <c r="AP274" s="666"/>
      <c r="AQ274" s="666"/>
      <c r="AR274" s="666"/>
      <c r="AS274" s="394"/>
      <c r="AT274" s="73"/>
    </row>
    <row r="275" spans="2:46" ht="18" customHeight="1" x14ac:dyDescent="0.15">
      <c r="B275" s="691">
        <f>'報告書（事業主控）'!B275</f>
        <v>0</v>
      </c>
      <c r="C275" s="692"/>
      <c r="D275" s="692"/>
      <c r="E275" s="692"/>
      <c r="F275" s="692"/>
      <c r="G275" s="692"/>
      <c r="H275" s="692"/>
      <c r="I275" s="693"/>
      <c r="J275" s="691">
        <f>'報告書（事業主控）'!J275</f>
        <v>0</v>
      </c>
      <c r="K275" s="692"/>
      <c r="L275" s="692"/>
      <c r="M275" s="692"/>
      <c r="N275" s="697"/>
      <c r="O275" s="108">
        <f>'報告書（事業主控）'!O275</f>
        <v>0</v>
      </c>
      <c r="P275" s="90" t="s">
        <v>45</v>
      </c>
      <c r="Q275" s="108">
        <f>'報告書（事業主控）'!Q275</f>
        <v>0</v>
      </c>
      <c r="R275" s="90" t="s">
        <v>46</v>
      </c>
      <c r="S275" s="108">
        <f>'報告書（事業主控）'!S275</f>
        <v>0</v>
      </c>
      <c r="T275" s="699" t="s">
        <v>47</v>
      </c>
      <c r="U275" s="699"/>
      <c r="V275" s="701">
        <f>'報告書（事業主控）'!V275</f>
        <v>0</v>
      </c>
      <c r="W275" s="702"/>
      <c r="X275" s="702"/>
      <c r="Y275" s="95"/>
      <c r="Z275" s="68"/>
      <c r="AA275" s="111"/>
      <c r="AB275" s="111"/>
      <c r="AC275" s="95"/>
      <c r="AD275" s="68"/>
      <c r="AE275" s="111"/>
      <c r="AF275" s="111"/>
      <c r="AG275" s="95"/>
      <c r="AH275" s="668">
        <f>'報告書（事業主控）'!AH275</f>
        <v>0</v>
      </c>
      <c r="AI275" s="669"/>
      <c r="AJ275" s="669"/>
      <c r="AK275" s="670"/>
      <c r="AL275" s="68"/>
      <c r="AM275" s="69"/>
      <c r="AN275" s="668">
        <f>'報告書（事業主控）'!AN275</f>
        <v>0</v>
      </c>
      <c r="AO275" s="669"/>
      <c r="AP275" s="669"/>
      <c r="AQ275" s="669"/>
      <c r="AR275" s="669"/>
      <c r="AS275" s="395"/>
      <c r="AT275" s="112"/>
    </row>
    <row r="276" spans="2:46" ht="18" customHeight="1" x14ac:dyDescent="0.15">
      <c r="B276" s="694"/>
      <c r="C276" s="695"/>
      <c r="D276" s="695"/>
      <c r="E276" s="695"/>
      <c r="F276" s="695"/>
      <c r="G276" s="695"/>
      <c r="H276" s="695"/>
      <c r="I276" s="696"/>
      <c r="J276" s="694"/>
      <c r="K276" s="695"/>
      <c r="L276" s="695"/>
      <c r="M276" s="695"/>
      <c r="N276" s="698"/>
      <c r="O276" s="113">
        <f>'報告書（事業主控）'!O276</f>
        <v>0</v>
      </c>
      <c r="P276" s="114" t="s">
        <v>45</v>
      </c>
      <c r="Q276" s="113">
        <f>'報告書（事業主控）'!Q276</f>
        <v>0</v>
      </c>
      <c r="R276" s="114" t="s">
        <v>46</v>
      </c>
      <c r="S276" s="113">
        <f>'報告書（事業主控）'!S276</f>
        <v>0</v>
      </c>
      <c r="T276" s="700" t="s">
        <v>48</v>
      </c>
      <c r="U276" s="700"/>
      <c r="V276" s="672">
        <f>'報告書（事業主控）'!V276</f>
        <v>0</v>
      </c>
      <c r="W276" s="673"/>
      <c r="X276" s="673"/>
      <c r="Y276" s="673"/>
      <c r="Z276" s="672">
        <f>'報告書（事業主控）'!Z276</f>
        <v>0</v>
      </c>
      <c r="AA276" s="673"/>
      <c r="AB276" s="673"/>
      <c r="AC276" s="673"/>
      <c r="AD276" s="672">
        <f>'報告書（事業主控）'!AD276</f>
        <v>0</v>
      </c>
      <c r="AE276" s="673"/>
      <c r="AF276" s="673"/>
      <c r="AG276" s="673"/>
      <c r="AH276" s="672">
        <f>'報告書（事業主控）'!AH276</f>
        <v>0</v>
      </c>
      <c r="AI276" s="673"/>
      <c r="AJ276" s="673"/>
      <c r="AK276" s="674"/>
      <c r="AL276" s="405">
        <f>'報告書（事業主控）'!AL276</f>
        <v>0</v>
      </c>
      <c r="AM276" s="671"/>
      <c r="AN276" s="665">
        <f>'報告書（事業主控）'!AN276</f>
        <v>0</v>
      </c>
      <c r="AO276" s="666"/>
      <c r="AP276" s="666"/>
      <c r="AQ276" s="666"/>
      <c r="AR276" s="666"/>
      <c r="AS276" s="394"/>
      <c r="AT276" s="73"/>
    </row>
    <row r="277" spans="2:46" ht="18" customHeight="1" x14ac:dyDescent="0.15">
      <c r="B277" s="691">
        <f>'報告書（事業主控）'!B277</f>
        <v>0</v>
      </c>
      <c r="C277" s="692"/>
      <c r="D277" s="692"/>
      <c r="E277" s="692"/>
      <c r="F277" s="692"/>
      <c r="G277" s="692"/>
      <c r="H277" s="692"/>
      <c r="I277" s="693"/>
      <c r="J277" s="691">
        <f>'報告書（事業主控）'!J277</f>
        <v>0</v>
      </c>
      <c r="K277" s="692"/>
      <c r="L277" s="692"/>
      <c r="M277" s="692"/>
      <c r="N277" s="697"/>
      <c r="O277" s="108">
        <f>'報告書（事業主控）'!O277</f>
        <v>0</v>
      </c>
      <c r="P277" s="90" t="s">
        <v>45</v>
      </c>
      <c r="Q277" s="108">
        <f>'報告書（事業主控）'!Q277</f>
        <v>0</v>
      </c>
      <c r="R277" s="90" t="s">
        <v>46</v>
      </c>
      <c r="S277" s="108">
        <f>'報告書（事業主控）'!S277</f>
        <v>0</v>
      </c>
      <c r="T277" s="699" t="s">
        <v>47</v>
      </c>
      <c r="U277" s="699"/>
      <c r="V277" s="701">
        <f>'報告書（事業主控）'!V277</f>
        <v>0</v>
      </c>
      <c r="W277" s="702"/>
      <c r="X277" s="702"/>
      <c r="Y277" s="95"/>
      <c r="Z277" s="68"/>
      <c r="AA277" s="111"/>
      <c r="AB277" s="111"/>
      <c r="AC277" s="95"/>
      <c r="AD277" s="68"/>
      <c r="AE277" s="111"/>
      <c r="AF277" s="111"/>
      <c r="AG277" s="95"/>
      <c r="AH277" s="668">
        <f>'報告書（事業主控）'!AH277</f>
        <v>0</v>
      </c>
      <c r="AI277" s="669"/>
      <c r="AJ277" s="669"/>
      <c r="AK277" s="670"/>
      <c r="AL277" s="68"/>
      <c r="AM277" s="69"/>
      <c r="AN277" s="668">
        <f>'報告書（事業主控）'!AN277</f>
        <v>0</v>
      </c>
      <c r="AO277" s="669"/>
      <c r="AP277" s="669"/>
      <c r="AQ277" s="669"/>
      <c r="AR277" s="669"/>
      <c r="AS277" s="395"/>
      <c r="AT277" s="112"/>
    </row>
    <row r="278" spans="2:46" ht="18" customHeight="1" x14ac:dyDescent="0.15">
      <c r="B278" s="694"/>
      <c r="C278" s="695"/>
      <c r="D278" s="695"/>
      <c r="E278" s="695"/>
      <c r="F278" s="695"/>
      <c r="G278" s="695"/>
      <c r="H278" s="695"/>
      <c r="I278" s="696"/>
      <c r="J278" s="694"/>
      <c r="K278" s="695"/>
      <c r="L278" s="695"/>
      <c r="M278" s="695"/>
      <c r="N278" s="698"/>
      <c r="O278" s="113">
        <f>'報告書（事業主控）'!O278</f>
        <v>0</v>
      </c>
      <c r="P278" s="114" t="s">
        <v>45</v>
      </c>
      <c r="Q278" s="113">
        <f>'報告書（事業主控）'!Q278</f>
        <v>0</v>
      </c>
      <c r="R278" s="114" t="s">
        <v>46</v>
      </c>
      <c r="S278" s="113">
        <f>'報告書（事業主控）'!S278</f>
        <v>0</v>
      </c>
      <c r="T278" s="700" t="s">
        <v>48</v>
      </c>
      <c r="U278" s="700"/>
      <c r="V278" s="672">
        <f>'報告書（事業主控）'!V278</f>
        <v>0</v>
      </c>
      <c r="W278" s="673"/>
      <c r="X278" s="673"/>
      <c r="Y278" s="673"/>
      <c r="Z278" s="672">
        <f>'報告書（事業主控）'!Z278</f>
        <v>0</v>
      </c>
      <c r="AA278" s="673"/>
      <c r="AB278" s="673"/>
      <c r="AC278" s="673"/>
      <c r="AD278" s="672">
        <f>'報告書（事業主控）'!AD278</f>
        <v>0</v>
      </c>
      <c r="AE278" s="673"/>
      <c r="AF278" s="673"/>
      <c r="AG278" s="673"/>
      <c r="AH278" s="672">
        <f>'報告書（事業主控）'!AH278</f>
        <v>0</v>
      </c>
      <c r="AI278" s="673"/>
      <c r="AJ278" s="673"/>
      <c r="AK278" s="674"/>
      <c r="AL278" s="405">
        <f>'報告書（事業主控）'!AL278</f>
        <v>0</v>
      </c>
      <c r="AM278" s="671"/>
      <c r="AN278" s="665">
        <f>'報告書（事業主控）'!AN278</f>
        <v>0</v>
      </c>
      <c r="AO278" s="666"/>
      <c r="AP278" s="666"/>
      <c r="AQ278" s="666"/>
      <c r="AR278" s="666"/>
      <c r="AS278" s="394"/>
      <c r="AT278" s="73"/>
    </row>
    <row r="279" spans="2:46" ht="18" customHeight="1" x14ac:dyDescent="0.15">
      <c r="B279" s="691">
        <f>'報告書（事業主控）'!B279</f>
        <v>0</v>
      </c>
      <c r="C279" s="692"/>
      <c r="D279" s="692"/>
      <c r="E279" s="692"/>
      <c r="F279" s="692"/>
      <c r="G279" s="692"/>
      <c r="H279" s="692"/>
      <c r="I279" s="693"/>
      <c r="J279" s="691">
        <f>'報告書（事業主控）'!J279</f>
        <v>0</v>
      </c>
      <c r="K279" s="692"/>
      <c r="L279" s="692"/>
      <c r="M279" s="692"/>
      <c r="N279" s="697"/>
      <c r="O279" s="108">
        <f>'報告書（事業主控）'!O279</f>
        <v>0</v>
      </c>
      <c r="P279" s="90" t="s">
        <v>45</v>
      </c>
      <c r="Q279" s="108">
        <f>'報告書（事業主控）'!Q279</f>
        <v>0</v>
      </c>
      <c r="R279" s="90" t="s">
        <v>46</v>
      </c>
      <c r="S279" s="108">
        <f>'報告書（事業主控）'!S279</f>
        <v>0</v>
      </c>
      <c r="T279" s="699" t="s">
        <v>47</v>
      </c>
      <c r="U279" s="699"/>
      <c r="V279" s="701">
        <f>'報告書（事業主控）'!V279</f>
        <v>0</v>
      </c>
      <c r="W279" s="702"/>
      <c r="X279" s="702"/>
      <c r="Y279" s="95"/>
      <c r="Z279" s="68"/>
      <c r="AA279" s="111"/>
      <c r="AB279" s="111"/>
      <c r="AC279" s="95"/>
      <c r="AD279" s="68"/>
      <c r="AE279" s="111"/>
      <c r="AF279" s="111"/>
      <c r="AG279" s="95"/>
      <c r="AH279" s="668">
        <f>'報告書（事業主控）'!AH279</f>
        <v>0</v>
      </c>
      <c r="AI279" s="669"/>
      <c r="AJ279" s="669"/>
      <c r="AK279" s="670"/>
      <c r="AL279" s="68"/>
      <c r="AM279" s="69"/>
      <c r="AN279" s="668">
        <f>'報告書（事業主控）'!AN279</f>
        <v>0</v>
      </c>
      <c r="AO279" s="669"/>
      <c r="AP279" s="669"/>
      <c r="AQ279" s="669"/>
      <c r="AR279" s="669"/>
      <c r="AS279" s="395"/>
      <c r="AT279" s="112"/>
    </row>
    <row r="280" spans="2:46" ht="18" customHeight="1" x14ac:dyDescent="0.15">
      <c r="B280" s="694"/>
      <c r="C280" s="695"/>
      <c r="D280" s="695"/>
      <c r="E280" s="695"/>
      <c r="F280" s="695"/>
      <c r="G280" s="695"/>
      <c r="H280" s="695"/>
      <c r="I280" s="696"/>
      <c r="J280" s="694"/>
      <c r="K280" s="695"/>
      <c r="L280" s="695"/>
      <c r="M280" s="695"/>
      <c r="N280" s="698"/>
      <c r="O280" s="113">
        <f>'報告書（事業主控）'!O280</f>
        <v>0</v>
      </c>
      <c r="P280" s="114" t="s">
        <v>45</v>
      </c>
      <c r="Q280" s="113">
        <f>'報告書（事業主控）'!Q280</f>
        <v>0</v>
      </c>
      <c r="R280" s="114" t="s">
        <v>46</v>
      </c>
      <c r="S280" s="113">
        <f>'報告書（事業主控）'!S280</f>
        <v>0</v>
      </c>
      <c r="T280" s="700" t="s">
        <v>48</v>
      </c>
      <c r="U280" s="700"/>
      <c r="V280" s="672">
        <f>'報告書（事業主控）'!V280</f>
        <v>0</v>
      </c>
      <c r="W280" s="673"/>
      <c r="X280" s="673"/>
      <c r="Y280" s="673"/>
      <c r="Z280" s="672">
        <f>'報告書（事業主控）'!Z280</f>
        <v>0</v>
      </c>
      <c r="AA280" s="673"/>
      <c r="AB280" s="673"/>
      <c r="AC280" s="673"/>
      <c r="AD280" s="672">
        <f>'報告書（事業主控）'!AD280</f>
        <v>0</v>
      </c>
      <c r="AE280" s="673"/>
      <c r="AF280" s="673"/>
      <c r="AG280" s="673"/>
      <c r="AH280" s="672">
        <f>'報告書（事業主控）'!AH280</f>
        <v>0</v>
      </c>
      <c r="AI280" s="673"/>
      <c r="AJ280" s="673"/>
      <c r="AK280" s="674"/>
      <c r="AL280" s="405">
        <f>'報告書（事業主控）'!AL280</f>
        <v>0</v>
      </c>
      <c r="AM280" s="671"/>
      <c r="AN280" s="665">
        <f>'報告書（事業主控）'!AN280</f>
        <v>0</v>
      </c>
      <c r="AO280" s="666"/>
      <c r="AP280" s="666"/>
      <c r="AQ280" s="666"/>
      <c r="AR280" s="666"/>
      <c r="AS280" s="394"/>
      <c r="AT280" s="73"/>
    </row>
    <row r="281" spans="2:46" ht="18" customHeight="1" x14ac:dyDescent="0.15">
      <c r="B281" s="691">
        <f>'報告書（事業主控）'!B281</f>
        <v>0</v>
      </c>
      <c r="C281" s="692"/>
      <c r="D281" s="692"/>
      <c r="E281" s="692"/>
      <c r="F281" s="692"/>
      <c r="G281" s="692"/>
      <c r="H281" s="692"/>
      <c r="I281" s="693"/>
      <c r="J281" s="691">
        <f>'報告書（事業主控）'!J281</f>
        <v>0</v>
      </c>
      <c r="K281" s="692"/>
      <c r="L281" s="692"/>
      <c r="M281" s="692"/>
      <c r="N281" s="697"/>
      <c r="O281" s="108">
        <f>'報告書（事業主控）'!O281</f>
        <v>0</v>
      </c>
      <c r="P281" s="90" t="s">
        <v>45</v>
      </c>
      <c r="Q281" s="108">
        <f>'報告書（事業主控）'!Q281</f>
        <v>0</v>
      </c>
      <c r="R281" s="90" t="s">
        <v>46</v>
      </c>
      <c r="S281" s="108">
        <f>'報告書（事業主控）'!S281</f>
        <v>0</v>
      </c>
      <c r="T281" s="699" t="s">
        <v>47</v>
      </c>
      <c r="U281" s="699"/>
      <c r="V281" s="701">
        <f>'報告書（事業主控）'!V281</f>
        <v>0</v>
      </c>
      <c r="W281" s="702"/>
      <c r="X281" s="702"/>
      <c r="Y281" s="95"/>
      <c r="Z281" s="68"/>
      <c r="AA281" s="111"/>
      <c r="AB281" s="111"/>
      <c r="AC281" s="95"/>
      <c r="AD281" s="68"/>
      <c r="AE281" s="111"/>
      <c r="AF281" s="111"/>
      <c r="AG281" s="95"/>
      <c r="AH281" s="668">
        <f>'報告書（事業主控）'!AH281</f>
        <v>0</v>
      </c>
      <c r="AI281" s="669"/>
      <c r="AJ281" s="669"/>
      <c r="AK281" s="670"/>
      <c r="AL281" s="68"/>
      <c r="AM281" s="69"/>
      <c r="AN281" s="668">
        <f>'報告書（事業主控）'!AN281</f>
        <v>0</v>
      </c>
      <c r="AO281" s="669"/>
      <c r="AP281" s="669"/>
      <c r="AQ281" s="669"/>
      <c r="AR281" s="669"/>
      <c r="AS281" s="395"/>
      <c r="AT281" s="112"/>
    </row>
    <row r="282" spans="2:46" ht="18" customHeight="1" x14ac:dyDescent="0.15">
      <c r="B282" s="694"/>
      <c r="C282" s="695"/>
      <c r="D282" s="695"/>
      <c r="E282" s="695"/>
      <c r="F282" s="695"/>
      <c r="G282" s="695"/>
      <c r="H282" s="695"/>
      <c r="I282" s="696"/>
      <c r="J282" s="694"/>
      <c r="K282" s="695"/>
      <c r="L282" s="695"/>
      <c r="M282" s="695"/>
      <c r="N282" s="698"/>
      <c r="O282" s="113">
        <f>'報告書（事業主控）'!O282</f>
        <v>0</v>
      </c>
      <c r="P282" s="114" t="s">
        <v>45</v>
      </c>
      <c r="Q282" s="113">
        <f>'報告書（事業主控）'!Q282</f>
        <v>0</v>
      </c>
      <c r="R282" s="114" t="s">
        <v>46</v>
      </c>
      <c r="S282" s="113">
        <f>'報告書（事業主控）'!S282</f>
        <v>0</v>
      </c>
      <c r="T282" s="700" t="s">
        <v>48</v>
      </c>
      <c r="U282" s="700"/>
      <c r="V282" s="672">
        <f>'報告書（事業主控）'!V282</f>
        <v>0</v>
      </c>
      <c r="W282" s="673"/>
      <c r="X282" s="673"/>
      <c r="Y282" s="673"/>
      <c r="Z282" s="672">
        <f>'報告書（事業主控）'!Z282</f>
        <v>0</v>
      </c>
      <c r="AA282" s="673"/>
      <c r="AB282" s="673"/>
      <c r="AC282" s="673"/>
      <c r="AD282" s="672">
        <f>'報告書（事業主控）'!AD282</f>
        <v>0</v>
      </c>
      <c r="AE282" s="673"/>
      <c r="AF282" s="673"/>
      <c r="AG282" s="673"/>
      <c r="AH282" s="672">
        <f>'報告書（事業主控）'!AH282</f>
        <v>0</v>
      </c>
      <c r="AI282" s="673"/>
      <c r="AJ282" s="673"/>
      <c r="AK282" s="674"/>
      <c r="AL282" s="405">
        <f>'報告書（事業主控）'!AL282</f>
        <v>0</v>
      </c>
      <c r="AM282" s="671"/>
      <c r="AN282" s="665">
        <f>'報告書（事業主控）'!AN282</f>
        <v>0</v>
      </c>
      <c r="AO282" s="666"/>
      <c r="AP282" s="666"/>
      <c r="AQ282" s="666"/>
      <c r="AR282" s="666"/>
      <c r="AS282" s="394"/>
      <c r="AT282" s="73"/>
    </row>
    <row r="283" spans="2:46" ht="18" customHeight="1" x14ac:dyDescent="0.15">
      <c r="B283" s="424" t="s">
        <v>82</v>
      </c>
      <c r="C283" s="425"/>
      <c r="D283" s="425"/>
      <c r="E283" s="426"/>
      <c r="F283" s="682">
        <f>'報告書（事業主控）'!F283</f>
        <v>0</v>
      </c>
      <c r="G283" s="683"/>
      <c r="H283" s="683"/>
      <c r="I283" s="683"/>
      <c r="J283" s="683"/>
      <c r="K283" s="683"/>
      <c r="L283" s="683"/>
      <c r="M283" s="683"/>
      <c r="N283" s="684"/>
      <c r="O283" s="780" t="s">
        <v>60</v>
      </c>
      <c r="P283" s="781"/>
      <c r="Q283" s="781"/>
      <c r="R283" s="781"/>
      <c r="S283" s="781"/>
      <c r="T283" s="781"/>
      <c r="U283" s="782"/>
      <c r="V283" s="668">
        <f>'報告書（事業主控）'!V283</f>
        <v>0</v>
      </c>
      <c r="W283" s="669"/>
      <c r="X283" s="669"/>
      <c r="Y283" s="670"/>
      <c r="Z283" s="68"/>
      <c r="AA283" s="111"/>
      <c r="AB283" s="111"/>
      <c r="AC283" s="95"/>
      <c r="AD283" s="68"/>
      <c r="AE283" s="111"/>
      <c r="AF283" s="111"/>
      <c r="AG283" s="95"/>
      <c r="AH283" s="668">
        <f>'報告書（事業主控）'!AH283</f>
        <v>0</v>
      </c>
      <c r="AI283" s="669"/>
      <c r="AJ283" s="669"/>
      <c r="AK283" s="670"/>
      <c r="AL283" s="68"/>
      <c r="AM283" s="69"/>
      <c r="AN283" s="668">
        <f>'報告書（事業主控）'!AN283</f>
        <v>0</v>
      </c>
      <c r="AO283" s="669"/>
      <c r="AP283" s="669"/>
      <c r="AQ283" s="669"/>
      <c r="AR283" s="669"/>
      <c r="AS283" s="395"/>
      <c r="AT283" s="112"/>
    </row>
    <row r="284" spans="2:46" ht="18" customHeight="1" x14ac:dyDescent="0.15">
      <c r="B284" s="427"/>
      <c r="C284" s="428"/>
      <c r="D284" s="428"/>
      <c r="E284" s="429"/>
      <c r="F284" s="685"/>
      <c r="G284" s="686"/>
      <c r="H284" s="686"/>
      <c r="I284" s="686"/>
      <c r="J284" s="686"/>
      <c r="K284" s="686"/>
      <c r="L284" s="686"/>
      <c r="M284" s="686"/>
      <c r="N284" s="687"/>
      <c r="O284" s="783"/>
      <c r="P284" s="784"/>
      <c r="Q284" s="784"/>
      <c r="R284" s="784"/>
      <c r="S284" s="784"/>
      <c r="T284" s="784"/>
      <c r="U284" s="785"/>
      <c r="V284" s="399">
        <f>'報告書（事業主控）'!V284</f>
        <v>0</v>
      </c>
      <c r="W284" s="633"/>
      <c r="X284" s="633"/>
      <c r="Y284" s="636"/>
      <c r="Z284" s="399">
        <f>'報告書（事業主控）'!Z284</f>
        <v>0</v>
      </c>
      <c r="AA284" s="634"/>
      <c r="AB284" s="634"/>
      <c r="AC284" s="635"/>
      <c r="AD284" s="399">
        <f>'報告書（事業主控）'!AD284</f>
        <v>0</v>
      </c>
      <c r="AE284" s="634"/>
      <c r="AF284" s="634"/>
      <c r="AG284" s="635"/>
      <c r="AH284" s="399">
        <f>'報告書（事業主控）'!AH284</f>
        <v>0</v>
      </c>
      <c r="AI284" s="400"/>
      <c r="AJ284" s="400"/>
      <c r="AK284" s="400"/>
      <c r="AL284" s="279"/>
      <c r="AM284" s="280"/>
      <c r="AN284" s="399">
        <f>'報告書（事業主控）'!AN284</f>
        <v>0</v>
      </c>
      <c r="AO284" s="633"/>
      <c r="AP284" s="633"/>
      <c r="AQ284" s="633"/>
      <c r="AR284" s="633"/>
      <c r="AS284" s="393"/>
      <c r="AT284" s="269"/>
    </row>
    <row r="285" spans="2:46" ht="18" customHeight="1" x14ac:dyDescent="0.15">
      <c r="B285" s="430"/>
      <c r="C285" s="431"/>
      <c r="D285" s="431"/>
      <c r="E285" s="432"/>
      <c r="F285" s="688"/>
      <c r="G285" s="689"/>
      <c r="H285" s="689"/>
      <c r="I285" s="689"/>
      <c r="J285" s="689"/>
      <c r="K285" s="689"/>
      <c r="L285" s="689"/>
      <c r="M285" s="689"/>
      <c r="N285" s="690"/>
      <c r="O285" s="786"/>
      <c r="P285" s="787"/>
      <c r="Q285" s="787"/>
      <c r="R285" s="787"/>
      <c r="S285" s="787"/>
      <c r="T285" s="787"/>
      <c r="U285" s="788"/>
      <c r="V285" s="665">
        <f>'報告書（事業主控）'!V285</f>
        <v>0</v>
      </c>
      <c r="W285" s="666"/>
      <c r="X285" s="666"/>
      <c r="Y285" s="667"/>
      <c r="Z285" s="665">
        <f>'報告書（事業主控）'!Z285</f>
        <v>0</v>
      </c>
      <c r="AA285" s="666"/>
      <c r="AB285" s="666"/>
      <c r="AC285" s="667"/>
      <c r="AD285" s="665">
        <f>'報告書（事業主控）'!AD285</f>
        <v>0</v>
      </c>
      <c r="AE285" s="666"/>
      <c r="AF285" s="666"/>
      <c r="AG285" s="667"/>
      <c r="AH285" s="665">
        <f>'報告書（事業主控）'!AH285</f>
        <v>0</v>
      </c>
      <c r="AI285" s="666"/>
      <c r="AJ285" s="666"/>
      <c r="AK285" s="667"/>
      <c r="AL285" s="72"/>
      <c r="AM285" s="73"/>
      <c r="AN285" s="665">
        <f>'報告書（事業主控）'!AN285</f>
        <v>0</v>
      </c>
      <c r="AO285" s="666"/>
      <c r="AP285" s="666"/>
      <c r="AQ285" s="666"/>
      <c r="AR285" s="666"/>
      <c r="AS285" s="394"/>
      <c r="AT285" s="73"/>
    </row>
    <row r="286" spans="2:46" ht="18" customHeight="1" x14ac:dyDescent="0.15">
      <c r="AN286" s="664">
        <f>'報告書（事業主控）'!AN286</f>
        <v>0</v>
      </c>
      <c r="AO286" s="664"/>
      <c r="AP286" s="664"/>
      <c r="AQ286" s="664"/>
      <c r="AR286" s="664"/>
      <c r="AS286" s="130"/>
      <c r="AT286" s="83"/>
    </row>
    <row r="287" spans="2:46" ht="31.5" customHeight="1" x14ac:dyDescent="0.15">
      <c r="AN287" s="130"/>
      <c r="AO287" s="130"/>
      <c r="AP287" s="130"/>
      <c r="AQ287" s="130"/>
      <c r="AR287" s="130"/>
      <c r="AS287" s="130"/>
      <c r="AT287" s="83"/>
    </row>
    <row r="288" spans="2:46" ht="7.5" customHeight="1" x14ac:dyDescent="0.15">
      <c r="X288" s="82"/>
      <c r="Y288" s="82"/>
      <c r="Z288" s="83"/>
      <c r="AA288" s="83"/>
      <c r="AB288" s="83"/>
      <c r="AC288" s="83"/>
      <c r="AD288" s="83"/>
      <c r="AE288" s="83"/>
      <c r="AF288" s="83"/>
      <c r="AG288" s="83"/>
      <c r="AH288" s="83"/>
      <c r="AI288" s="83"/>
      <c r="AJ288" s="83"/>
      <c r="AK288" s="83"/>
      <c r="AL288" s="83"/>
      <c r="AM288" s="83"/>
      <c r="AN288" s="83"/>
      <c r="AO288" s="83"/>
      <c r="AP288" s="83"/>
      <c r="AQ288" s="83"/>
      <c r="AR288" s="83"/>
      <c r="AS288" s="83"/>
      <c r="AT288" s="83"/>
    </row>
    <row r="289" spans="2:46" ht="10.5" customHeight="1" x14ac:dyDescent="0.15">
      <c r="X289" s="82"/>
      <c r="Y289" s="82"/>
      <c r="Z289" s="83"/>
      <c r="AA289" s="83"/>
      <c r="AB289" s="83"/>
      <c r="AC289" s="83"/>
      <c r="AD289" s="83"/>
      <c r="AE289" s="83"/>
      <c r="AF289" s="83"/>
      <c r="AG289" s="83"/>
      <c r="AH289" s="83"/>
      <c r="AI289" s="83"/>
      <c r="AJ289" s="83"/>
      <c r="AK289" s="83"/>
      <c r="AL289" s="83"/>
      <c r="AM289" s="83"/>
      <c r="AN289" s="83"/>
      <c r="AO289" s="83"/>
      <c r="AP289" s="83"/>
      <c r="AQ289" s="83"/>
      <c r="AR289" s="83"/>
      <c r="AS289" s="83"/>
      <c r="AT289" s="83"/>
    </row>
    <row r="290" spans="2:46" ht="5.25" customHeight="1" x14ac:dyDescent="0.15">
      <c r="X290" s="82"/>
      <c r="Y290" s="82"/>
      <c r="Z290" s="83"/>
      <c r="AA290" s="83"/>
      <c r="AB290" s="83"/>
      <c r="AC290" s="83"/>
      <c r="AD290" s="83"/>
      <c r="AE290" s="83"/>
      <c r="AF290" s="83"/>
      <c r="AG290" s="83"/>
      <c r="AH290" s="83"/>
      <c r="AI290" s="83"/>
      <c r="AJ290" s="83"/>
      <c r="AK290" s="83"/>
      <c r="AL290" s="83"/>
      <c r="AM290" s="83"/>
      <c r="AN290" s="83"/>
      <c r="AO290" s="83"/>
      <c r="AP290" s="83"/>
      <c r="AQ290" s="83"/>
      <c r="AR290" s="83"/>
      <c r="AS290" s="83"/>
      <c r="AT290" s="83"/>
    </row>
    <row r="291" spans="2:46" ht="5.25" customHeight="1" x14ac:dyDescent="0.15">
      <c r="X291" s="82"/>
      <c r="Y291" s="82"/>
      <c r="Z291" s="83"/>
      <c r="AA291" s="83"/>
      <c r="AB291" s="83"/>
      <c r="AC291" s="83"/>
      <c r="AD291" s="83"/>
      <c r="AE291" s="83"/>
      <c r="AF291" s="83"/>
      <c r="AG291" s="83"/>
      <c r="AH291" s="83"/>
      <c r="AI291" s="83"/>
      <c r="AJ291" s="83"/>
      <c r="AK291" s="83"/>
      <c r="AL291" s="83"/>
      <c r="AM291" s="83"/>
      <c r="AN291" s="83"/>
      <c r="AO291" s="83"/>
      <c r="AP291" s="83"/>
      <c r="AQ291" s="83"/>
      <c r="AR291" s="83"/>
      <c r="AS291" s="83"/>
      <c r="AT291" s="83"/>
    </row>
    <row r="292" spans="2:46" ht="5.25" customHeight="1" x14ac:dyDescent="0.15">
      <c r="X292" s="82"/>
      <c r="Y292" s="82"/>
      <c r="Z292" s="83"/>
      <c r="AA292" s="83"/>
      <c r="AB292" s="83"/>
      <c r="AC292" s="83"/>
      <c r="AD292" s="83"/>
      <c r="AE292" s="83"/>
      <c r="AF292" s="83"/>
      <c r="AG292" s="83"/>
      <c r="AH292" s="83"/>
      <c r="AI292" s="83"/>
      <c r="AJ292" s="83"/>
      <c r="AK292" s="83"/>
      <c r="AL292" s="83"/>
      <c r="AM292" s="83"/>
      <c r="AN292" s="83"/>
      <c r="AO292" s="83"/>
      <c r="AP292" s="83"/>
      <c r="AQ292" s="83"/>
      <c r="AR292" s="83"/>
      <c r="AS292" s="83"/>
      <c r="AT292" s="83"/>
    </row>
    <row r="293" spans="2:46" ht="5.25" customHeight="1" x14ac:dyDescent="0.15">
      <c r="X293" s="82"/>
      <c r="Y293" s="82"/>
      <c r="Z293" s="83"/>
      <c r="AA293" s="83"/>
      <c r="AB293" s="83"/>
      <c r="AC293" s="83"/>
      <c r="AD293" s="83"/>
      <c r="AE293" s="83"/>
      <c r="AF293" s="83"/>
      <c r="AG293" s="83"/>
      <c r="AH293" s="83"/>
      <c r="AI293" s="83"/>
      <c r="AJ293" s="83"/>
      <c r="AK293" s="83"/>
      <c r="AL293" s="83"/>
      <c r="AM293" s="83"/>
      <c r="AN293" s="83"/>
      <c r="AO293" s="83"/>
      <c r="AP293" s="83"/>
      <c r="AQ293" s="83"/>
      <c r="AR293" s="83"/>
      <c r="AS293" s="83"/>
      <c r="AT293" s="83"/>
    </row>
    <row r="294" spans="2:46" ht="17.25" customHeight="1" x14ac:dyDescent="0.15">
      <c r="B294" s="84" t="s">
        <v>50</v>
      </c>
      <c r="L294" s="83"/>
      <c r="M294" s="83"/>
      <c r="N294" s="83"/>
      <c r="O294" s="83"/>
      <c r="P294" s="83"/>
      <c r="Q294" s="83"/>
      <c r="R294" s="83"/>
      <c r="S294" s="85"/>
      <c r="T294" s="85"/>
      <c r="U294" s="85"/>
      <c r="V294" s="85"/>
      <c r="W294" s="85"/>
      <c r="X294" s="83"/>
      <c r="Y294" s="83"/>
      <c r="Z294" s="83"/>
      <c r="AA294" s="83"/>
      <c r="AB294" s="83"/>
      <c r="AC294" s="83"/>
      <c r="AL294" s="86"/>
      <c r="AM294" s="86"/>
      <c r="AN294" s="86"/>
      <c r="AO294" s="86"/>
    </row>
    <row r="295" spans="2:46" ht="12.75" customHeight="1" x14ac:dyDescent="0.15">
      <c r="L295" s="83"/>
      <c r="M295" s="87"/>
      <c r="N295" s="87"/>
      <c r="O295" s="87"/>
      <c r="P295" s="87"/>
      <c r="Q295" s="87"/>
      <c r="R295" s="87"/>
      <c r="S295" s="87"/>
      <c r="T295" s="88"/>
      <c r="U295" s="88"/>
      <c r="V295" s="88"/>
      <c r="W295" s="88"/>
      <c r="X295" s="88"/>
      <c r="Y295" s="88"/>
      <c r="Z295" s="88"/>
      <c r="AA295" s="87"/>
      <c r="AB295" s="87"/>
      <c r="AC295" s="87"/>
      <c r="AL295" s="86"/>
      <c r="AM295" s="852" t="s">
        <v>265</v>
      </c>
      <c r="AN295" s="853"/>
      <c r="AO295" s="853"/>
      <c r="AP295" s="854"/>
    </row>
    <row r="296" spans="2:46" ht="12.75" customHeight="1" x14ac:dyDescent="0.15">
      <c r="L296" s="83"/>
      <c r="M296" s="87"/>
      <c r="N296" s="87"/>
      <c r="O296" s="87"/>
      <c r="P296" s="87"/>
      <c r="Q296" s="87"/>
      <c r="R296" s="87"/>
      <c r="S296" s="87"/>
      <c r="T296" s="88"/>
      <c r="U296" s="88"/>
      <c r="V296" s="88"/>
      <c r="W296" s="88"/>
      <c r="X296" s="88"/>
      <c r="Y296" s="88"/>
      <c r="Z296" s="88"/>
      <c r="AA296" s="87"/>
      <c r="AB296" s="87"/>
      <c r="AC296" s="87"/>
      <c r="AL296" s="86"/>
      <c r="AM296" s="855"/>
      <c r="AN296" s="856"/>
      <c r="AO296" s="856"/>
      <c r="AP296" s="857"/>
    </row>
    <row r="297" spans="2:46" ht="12.75" customHeight="1" x14ac:dyDescent="0.15">
      <c r="L297" s="83"/>
      <c r="M297" s="87"/>
      <c r="N297" s="87"/>
      <c r="O297" s="87"/>
      <c r="P297" s="87"/>
      <c r="Q297" s="87"/>
      <c r="R297" s="87"/>
      <c r="S297" s="87"/>
      <c r="T297" s="87"/>
      <c r="U297" s="87"/>
      <c r="V297" s="87"/>
      <c r="W297" s="87"/>
      <c r="X297" s="87"/>
      <c r="Y297" s="87"/>
      <c r="Z297" s="87"/>
      <c r="AA297" s="87"/>
      <c r="AB297" s="87"/>
      <c r="AC297" s="87"/>
      <c r="AL297" s="86"/>
      <c r="AM297" s="86"/>
      <c r="AN297" s="325"/>
      <c r="AO297" s="325"/>
    </row>
    <row r="298" spans="2:46" ht="6" customHeight="1" x14ac:dyDescent="0.15">
      <c r="L298" s="83"/>
      <c r="M298" s="87"/>
      <c r="N298" s="87"/>
      <c r="O298" s="87"/>
      <c r="P298" s="87"/>
      <c r="Q298" s="87"/>
      <c r="R298" s="87"/>
      <c r="S298" s="87"/>
      <c r="T298" s="87"/>
      <c r="U298" s="87"/>
      <c r="V298" s="87"/>
      <c r="W298" s="87"/>
      <c r="X298" s="87"/>
      <c r="Y298" s="87"/>
      <c r="Z298" s="87"/>
      <c r="AA298" s="87"/>
      <c r="AB298" s="87"/>
      <c r="AC298" s="87"/>
      <c r="AL298" s="86"/>
      <c r="AM298" s="86"/>
    </row>
    <row r="299" spans="2:46" ht="12.75" customHeight="1" x14ac:dyDescent="0.15">
      <c r="B299" s="719" t="s">
        <v>2</v>
      </c>
      <c r="C299" s="720"/>
      <c r="D299" s="720"/>
      <c r="E299" s="720"/>
      <c r="F299" s="720"/>
      <c r="G299" s="720"/>
      <c r="H299" s="720"/>
      <c r="I299" s="720"/>
      <c r="J299" s="744" t="s">
        <v>10</v>
      </c>
      <c r="K299" s="744"/>
      <c r="L299" s="89" t="s">
        <v>3</v>
      </c>
      <c r="M299" s="744" t="s">
        <v>11</v>
      </c>
      <c r="N299" s="744"/>
      <c r="O299" s="750" t="s">
        <v>12</v>
      </c>
      <c r="P299" s="744"/>
      <c r="Q299" s="744"/>
      <c r="R299" s="744"/>
      <c r="S299" s="744"/>
      <c r="T299" s="744"/>
      <c r="U299" s="744" t="s">
        <v>13</v>
      </c>
      <c r="V299" s="744"/>
      <c r="W299" s="744"/>
      <c r="X299" s="83"/>
      <c r="Y299" s="83"/>
      <c r="Z299" s="83"/>
      <c r="AA299" s="83"/>
      <c r="AB299" s="83"/>
      <c r="AC299" s="83"/>
      <c r="AD299" s="90"/>
      <c r="AE299" s="90"/>
      <c r="AF299" s="90"/>
      <c r="AG299" s="90"/>
      <c r="AH299" s="90"/>
      <c r="AI299" s="90"/>
      <c r="AJ299" s="90"/>
      <c r="AK299" s="83"/>
      <c r="AL299" s="517">
        <f>$AL$9</f>
        <v>0</v>
      </c>
      <c r="AM299" s="518"/>
      <c r="AN299" s="675" t="s">
        <v>4</v>
      </c>
      <c r="AO299" s="675"/>
      <c r="AP299" s="518">
        <v>8</v>
      </c>
      <c r="AQ299" s="518"/>
      <c r="AR299" s="675" t="s">
        <v>5</v>
      </c>
      <c r="AS299" s="675"/>
      <c r="AT299" s="741"/>
    </row>
    <row r="300" spans="2:46" ht="13.5" customHeight="1" x14ac:dyDescent="0.15">
      <c r="B300" s="720"/>
      <c r="C300" s="720"/>
      <c r="D300" s="720"/>
      <c r="E300" s="720"/>
      <c r="F300" s="720"/>
      <c r="G300" s="720"/>
      <c r="H300" s="720"/>
      <c r="I300" s="720"/>
      <c r="J300" s="532" t="str">
        <f>$J$10</f>
        <v>1</v>
      </c>
      <c r="K300" s="470" t="str">
        <f>$K$10</f>
        <v>3</v>
      </c>
      <c r="L300" s="534" t="str">
        <f>$L$10</f>
        <v>1</v>
      </c>
      <c r="M300" s="473" t="str">
        <f>$M$10</f>
        <v>0</v>
      </c>
      <c r="N300" s="470" t="str">
        <f>$N$10</f>
        <v>8</v>
      </c>
      <c r="O300" s="473" t="str">
        <f>$O$10</f>
        <v>9</v>
      </c>
      <c r="P300" s="467" t="str">
        <f>$P$10</f>
        <v>5</v>
      </c>
      <c r="Q300" s="467" t="str">
        <f>$Q$10</f>
        <v>1</v>
      </c>
      <c r="R300" s="467" t="str">
        <f>$R$10</f>
        <v>2</v>
      </c>
      <c r="S300" s="467" t="str">
        <f>$S$10</f>
        <v>2</v>
      </c>
      <c r="T300" s="470" t="str">
        <f>$T$10</f>
        <v>5</v>
      </c>
      <c r="U300" s="473">
        <f>$U$10</f>
        <v>0</v>
      </c>
      <c r="V300" s="467">
        <f>$V$10</f>
        <v>0</v>
      </c>
      <c r="W300" s="470">
        <f>$W$10</f>
        <v>0</v>
      </c>
      <c r="X300" s="83"/>
      <c r="Y300" s="83"/>
      <c r="Z300" s="83"/>
      <c r="AA300" s="83"/>
      <c r="AB300" s="83"/>
      <c r="AC300" s="83"/>
      <c r="AD300" s="90"/>
      <c r="AE300" s="90"/>
      <c r="AF300" s="90"/>
      <c r="AG300" s="90"/>
      <c r="AH300" s="90"/>
      <c r="AI300" s="90"/>
      <c r="AJ300" s="90"/>
      <c r="AK300" s="83"/>
      <c r="AL300" s="519"/>
      <c r="AM300" s="520"/>
      <c r="AN300" s="676"/>
      <c r="AO300" s="676"/>
      <c r="AP300" s="520"/>
      <c r="AQ300" s="520"/>
      <c r="AR300" s="676"/>
      <c r="AS300" s="676"/>
      <c r="AT300" s="758"/>
    </row>
    <row r="301" spans="2:46" ht="9" customHeight="1" x14ac:dyDescent="0.15">
      <c r="B301" s="720"/>
      <c r="C301" s="720"/>
      <c r="D301" s="720"/>
      <c r="E301" s="720"/>
      <c r="F301" s="720"/>
      <c r="G301" s="720"/>
      <c r="H301" s="720"/>
      <c r="I301" s="720"/>
      <c r="J301" s="533"/>
      <c r="K301" s="471"/>
      <c r="L301" s="535"/>
      <c r="M301" s="474"/>
      <c r="N301" s="471"/>
      <c r="O301" s="474"/>
      <c r="P301" s="468"/>
      <c r="Q301" s="468"/>
      <c r="R301" s="468"/>
      <c r="S301" s="468"/>
      <c r="T301" s="471"/>
      <c r="U301" s="474"/>
      <c r="V301" s="468"/>
      <c r="W301" s="471"/>
      <c r="X301" s="83"/>
      <c r="Y301" s="83"/>
      <c r="Z301" s="83"/>
      <c r="AA301" s="83"/>
      <c r="AB301" s="83"/>
      <c r="AC301" s="83"/>
      <c r="AD301" s="90"/>
      <c r="AE301" s="90"/>
      <c r="AF301" s="90"/>
      <c r="AG301" s="90"/>
      <c r="AH301" s="90"/>
      <c r="AI301" s="90"/>
      <c r="AJ301" s="90"/>
      <c r="AK301" s="83"/>
      <c r="AL301" s="521"/>
      <c r="AM301" s="522"/>
      <c r="AN301" s="677"/>
      <c r="AO301" s="677"/>
      <c r="AP301" s="522"/>
      <c r="AQ301" s="522"/>
      <c r="AR301" s="677"/>
      <c r="AS301" s="677"/>
      <c r="AT301" s="743"/>
    </row>
    <row r="302" spans="2:46" ht="6" customHeight="1" x14ac:dyDescent="0.15">
      <c r="B302" s="721"/>
      <c r="C302" s="721"/>
      <c r="D302" s="721"/>
      <c r="E302" s="721"/>
      <c r="F302" s="721"/>
      <c r="G302" s="721"/>
      <c r="H302" s="721"/>
      <c r="I302" s="721"/>
      <c r="J302" s="533"/>
      <c r="K302" s="472"/>
      <c r="L302" s="536"/>
      <c r="M302" s="475"/>
      <c r="N302" s="472"/>
      <c r="O302" s="475"/>
      <c r="P302" s="469"/>
      <c r="Q302" s="469"/>
      <c r="R302" s="469"/>
      <c r="S302" s="469"/>
      <c r="T302" s="472"/>
      <c r="U302" s="475"/>
      <c r="V302" s="469"/>
      <c r="W302" s="472"/>
      <c r="X302" s="83"/>
      <c r="Y302" s="83"/>
      <c r="Z302" s="83"/>
      <c r="AA302" s="83"/>
      <c r="AB302" s="83"/>
      <c r="AC302" s="83"/>
      <c r="AD302" s="83"/>
      <c r="AE302" s="83"/>
      <c r="AF302" s="83"/>
      <c r="AG302" s="83"/>
      <c r="AH302" s="83"/>
      <c r="AI302" s="83"/>
      <c r="AJ302" s="83"/>
      <c r="AK302" s="83"/>
    </row>
    <row r="303" spans="2:46" ht="15" customHeight="1" x14ac:dyDescent="0.15">
      <c r="B303" s="703" t="s">
        <v>51</v>
      </c>
      <c r="C303" s="704"/>
      <c r="D303" s="704"/>
      <c r="E303" s="704"/>
      <c r="F303" s="704"/>
      <c r="G303" s="704"/>
      <c r="H303" s="704"/>
      <c r="I303" s="705"/>
      <c r="J303" s="703" t="s">
        <v>6</v>
      </c>
      <c r="K303" s="704"/>
      <c r="L303" s="704"/>
      <c r="M303" s="704"/>
      <c r="N303" s="712"/>
      <c r="O303" s="715" t="s">
        <v>52</v>
      </c>
      <c r="P303" s="704"/>
      <c r="Q303" s="704"/>
      <c r="R303" s="704"/>
      <c r="S303" s="704"/>
      <c r="T303" s="704"/>
      <c r="U303" s="705"/>
      <c r="V303" s="91" t="s">
        <v>53</v>
      </c>
      <c r="W303" s="92"/>
      <c r="X303" s="92"/>
      <c r="Y303" s="718" t="s">
        <v>54</v>
      </c>
      <c r="Z303" s="718"/>
      <c r="AA303" s="718"/>
      <c r="AB303" s="718"/>
      <c r="AC303" s="718"/>
      <c r="AD303" s="718"/>
      <c r="AE303" s="718"/>
      <c r="AF303" s="718"/>
      <c r="AG303" s="718"/>
      <c r="AH303" s="718"/>
      <c r="AI303" s="92"/>
      <c r="AJ303" s="92"/>
      <c r="AK303" s="93"/>
      <c r="AL303" s="779" t="s">
        <v>55</v>
      </c>
      <c r="AM303" s="779"/>
      <c r="AN303" s="771" t="s">
        <v>59</v>
      </c>
      <c r="AO303" s="771"/>
      <c r="AP303" s="771"/>
      <c r="AQ303" s="771"/>
      <c r="AR303" s="771"/>
      <c r="AS303" s="771"/>
      <c r="AT303" s="772"/>
    </row>
    <row r="304" spans="2:46" ht="13.5" customHeight="1" x14ac:dyDescent="0.15">
      <c r="B304" s="706"/>
      <c r="C304" s="707"/>
      <c r="D304" s="707"/>
      <c r="E304" s="707"/>
      <c r="F304" s="707"/>
      <c r="G304" s="707"/>
      <c r="H304" s="707"/>
      <c r="I304" s="708"/>
      <c r="J304" s="706"/>
      <c r="K304" s="707"/>
      <c r="L304" s="707"/>
      <c r="M304" s="707"/>
      <c r="N304" s="713"/>
      <c r="O304" s="716"/>
      <c r="P304" s="707"/>
      <c r="Q304" s="707"/>
      <c r="R304" s="707"/>
      <c r="S304" s="707"/>
      <c r="T304" s="707"/>
      <c r="U304" s="708"/>
      <c r="V304" s="722" t="s">
        <v>7</v>
      </c>
      <c r="W304" s="723"/>
      <c r="X304" s="723"/>
      <c r="Y304" s="724"/>
      <c r="Z304" s="728" t="s">
        <v>16</v>
      </c>
      <c r="AA304" s="729"/>
      <c r="AB304" s="729"/>
      <c r="AC304" s="730"/>
      <c r="AD304" s="734" t="s">
        <v>17</v>
      </c>
      <c r="AE304" s="735"/>
      <c r="AF304" s="735"/>
      <c r="AG304" s="736"/>
      <c r="AH304" s="740" t="s">
        <v>83</v>
      </c>
      <c r="AI304" s="675"/>
      <c r="AJ304" s="675"/>
      <c r="AK304" s="741"/>
      <c r="AL304" s="678" t="s">
        <v>18</v>
      </c>
      <c r="AM304" s="679"/>
      <c r="AN304" s="751" t="s">
        <v>19</v>
      </c>
      <c r="AO304" s="752"/>
      <c r="AP304" s="752"/>
      <c r="AQ304" s="752"/>
      <c r="AR304" s="753"/>
      <c r="AS304" s="753"/>
      <c r="AT304" s="754"/>
    </row>
    <row r="305" spans="2:46" ht="13.5" customHeight="1" x14ac:dyDescent="0.15">
      <c r="B305" s="802"/>
      <c r="C305" s="803"/>
      <c r="D305" s="803"/>
      <c r="E305" s="803"/>
      <c r="F305" s="803"/>
      <c r="G305" s="803"/>
      <c r="H305" s="803"/>
      <c r="I305" s="804"/>
      <c r="J305" s="802"/>
      <c r="K305" s="803"/>
      <c r="L305" s="803"/>
      <c r="M305" s="803"/>
      <c r="N305" s="805"/>
      <c r="O305" s="814"/>
      <c r="P305" s="803"/>
      <c r="Q305" s="803"/>
      <c r="R305" s="803"/>
      <c r="S305" s="803"/>
      <c r="T305" s="803"/>
      <c r="U305" s="804"/>
      <c r="V305" s="725"/>
      <c r="W305" s="726"/>
      <c r="X305" s="726"/>
      <c r="Y305" s="727"/>
      <c r="Z305" s="731"/>
      <c r="AA305" s="732"/>
      <c r="AB305" s="732"/>
      <c r="AC305" s="733"/>
      <c r="AD305" s="737"/>
      <c r="AE305" s="738"/>
      <c r="AF305" s="738"/>
      <c r="AG305" s="739"/>
      <c r="AH305" s="742"/>
      <c r="AI305" s="677"/>
      <c r="AJ305" s="677"/>
      <c r="AK305" s="743"/>
      <c r="AL305" s="680"/>
      <c r="AM305" s="681"/>
      <c r="AN305" s="793"/>
      <c r="AO305" s="793"/>
      <c r="AP305" s="793"/>
      <c r="AQ305" s="793"/>
      <c r="AR305" s="793"/>
      <c r="AS305" s="793"/>
      <c r="AT305" s="794"/>
    </row>
    <row r="306" spans="2:46" ht="18" customHeight="1" x14ac:dyDescent="0.15">
      <c r="B306" s="745">
        <f>'報告書（事業主控）'!B306</f>
        <v>0</v>
      </c>
      <c r="C306" s="746"/>
      <c r="D306" s="746"/>
      <c r="E306" s="746"/>
      <c r="F306" s="746"/>
      <c r="G306" s="746"/>
      <c r="H306" s="746"/>
      <c r="I306" s="747"/>
      <c r="J306" s="745">
        <f>'報告書（事業主控）'!J306</f>
        <v>0</v>
      </c>
      <c r="K306" s="746"/>
      <c r="L306" s="746"/>
      <c r="M306" s="746"/>
      <c r="N306" s="748"/>
      <c r="O306" s="104">
        <f>'報告書（事業主控）'!O306</f>
        <v>0</v>
      </c>
      <c r="P306" s="105" t="s">
        <v>45</v>
      </c>
      <c r="Q306" s="104">
        <f>'報告書（事業主控）'!Q306</f>
        <v>0</v>
      </c>
      <c r="R306" s="105" t="s">
        <v>46</v>
      </c>
      <c r="S306" s="104">
        <f>'報告書（事業主控）'!S306</f>
        <v>0</v>
      </c>
      <c r="T306" s="749" t="s">
        <v>47</v>
      </c>
      <c r="U306" s="749"/>
      <c r="V306" s="701">
        <f>'報告書（事業主控）'!V306</f>
        <v>0</v>
      </c>
      <c r="W306" s="702"/>
      <c r="X306" s="702"/>
      <c r="Y306" s="94" t="s">
        <v>8</v>
      </c>
      <c r="Z306" s="68"/>
      <c r="AA306" s="111"/>
      <c r="AB306" s="111"/>
      <c r="AC306" s="94" t="s">
        <v>8</v>
      </c>
      <c r="AD306" s="68"/>
      <c r="AE306" s="111"/>
      <c r="AF306" s="111"/>
      <c r="AG306" s="107" t="s">
        <v>8</v>
      </c>
      <c r="AH306" s="755">
        <f>'報告書（事業主控）'!AH306</f>
        <v>0</v>
      </c>
      <c r="AI306" s="756"/>
      <c r="AJ306" s="756"/>
      <c r="AK306" s="757"/>
      <c r="AL306" s="68"/>
      <c r="AM306" s="69"/>
      <c r="AN306" s="668">
        <f>'報告書（事業主控）'!AN306</f>
        <v>0</v>
      </c>
      <c r="AO306" s="669"/>
      <c r="AP306" s="669"/>
      <c r="AQ306" s="669"/>
      <c r="AR306" s="669"/>
      <c r="AS306" s="395"/>
      <c r="AT306" s="107" t="s">
        <v>8</v>
      </c>
    </row>
    <row r="307" spans="2:46" ht="18" customHeight="1" x14ac:dyDescent="0.15">
      <c r="B307" s="694"/>
      <c r="C307" s="695"/>
      <c r="D307" s="695"/>
      <c r="E307" s="695"/>
      <c r="F307" s="695"/>
      <c r="G307" s="695"/>
      <c r="H307" s="695"/>
      <c r="I307" s="696"/>
      <c r="J307" s="694"/>
      <c r="K307" s="695"/>
      <c r="L307" s="695"/>
      <c r="M307" s="695"/>
      <c r="N307" s="698"/>
      <c r="O307" s="113">
        <f>'報告書（事業主控）'!O307</f>
        <v>0</v>
      </c>
      <c r="P307" s="114" t="s">
        <v>45</v>
      </c>
      <c r="Q307" s="113">
        <f>'報告書（事業主控）'!Q307</f>
        <v>0</v>
      </c>
      <c r="R307" s="114" t="s">
        <v>46</v>
      </c>
      <c r="S307" s="113">
        <f>'報告書（事業主控）'!S307</f>
        <v>0</v>
      </c>
      <c r="T307" s="700" t="s">
        <v>48</v>
      </c>
      <c r="U307" s="700"/>
      <c r="V307" s="665">
        <f>'報告書（事業主控）'!V307</f>
        <v>0</v>
      </c>
      <c r="W307" s="666"/>
      <c r="X307" s="666"/>
      <c r="Y307" s="666"/>
      <c r="Z307" s="665">
        <f>'報告書（事業主控）'!Z307</f>
        <v>0</v>
      </c>
      <c r="AA307" s="666"/>
      <c r="AB307" s="666"/>
      <c r="AC307" s="666"/>
      <c r="AD307" s="665">
        <f>'報告書（事業主控）'!AD307</f>
        <v>0</v>
      </c>
      <c r="AE307" s="666"/>
      <c r="AF307" s="666"/>
      <c r="AG307" s="667"/>
      <c r="AH307" s="672">
        <f>'報告書（事業主控）'!AH307</f>
        <v>0</v>
      </c>
      <c r="AI307" s="673"/>
      <c r="AJ307" s="673"/>
      <c r="AK307" s="674"/>
      <c r="AL307" s="405">
        <f>'報告書（事業主控）'!AL307</f>
        <v>0</v>
      </c>
      <c r="AM307" s="671"/>
      <c r="AN307" s="665">
        <f>'報告書（事業主控）'!AN307</f>
        <v>0</v>
      </c>
      <c r="AO307" s="666"/>
      <c r="AP307" s="666"/>
      <c r="AQ307" s="666"/>
      <c r="AR307" s="666"/>
      <c r="AS307" s="394"/>
      <c r="AT307" s="73"/>
    </row>
    <row r="308" spans="2:46" ht="18" customHeight="1" x14ac:dyDescent="0.15">
      <c r="B308" s="691">
        <f>'報告書（事業主控）'!B308</f>
        <v>0</v>
      </c>
      <c r="C308" s="692"/>
      <c r="D308" s="692"/>
      <c r="E308" s="692"/>
      <c r="F308" s="692"/>
      <c r="G308" s="692"/>
      <c r="H308" s="692"/>
      <c r="I308" s="693"/>
      <c r="J308" s="691">
        <f>'報告書（事業主控）'!J308</f>
        <v>0</v>
      </c>
      <c r="K308" s="692"/>
      <c r="L308" s="692"/>
      <c r="M308" s="692"/>
      <c r="N308" s="697"/>
      <c r="O308" s="108">
        <f>'報告書（事業主控）'!O308</f>
        <v>0</v>
      </c>
      <c r="P308" s="90" t="s">
        <v>45</v>
      </c>
      <c r="Q308" s="108">
        <f>'報告書（事業主控）'!Q308</f>
        <v>0</v>
      </c>
      <c r="R308" s="90" t="s">
        <v>46</v>
      </c>
      <c r="S308" s="108">
        <f>'報告書（事業主控）'!S308</f>
        <v>0</v>
      </c>
      <c r="T308" s="699" t="s">
        <v>47</v>
      </c>
      <c r="U308" s="699"/>
      <c r="V308" s="701">
        <f>'報告書（事業主控）'!V308</f>
        <v>0</v>
      </c>
      <c r="W308" s="702"/>
      <c r="X308" s="702"/>
      <c r="Y308" s="95"/>
      <c r="Z308" s="68"/>
      <c r="AA308" s="111"/>
      <c r="AB308" s="111"/>
      <c r="AC308" s="95"/>
      <c r="AD308" s="68"/>
      <c r="AE308" s="111"/>
      <c r="AF308" s="111"/>
      <c r="AG308" s="95"/>
      <c r="AH308" s="668">
        <f>'報告書（事業主控）'!AH308</f>
        <v>0</v>
      </c>
      <c r="AI308" s="669"/>
      <c r="AJ308" s="669"/>
      <c r="AK308" s="670"/>
      <c r="AL308" s="68"/>
      <c r="AM308" s="69"/>
      <c r="AN308" s="668">
        <f>'報告書（事業主控）'!AN308</f>
        <v>0</v>
      </c>
      <c r="AO308" s="669"/>
      <c r="AP308" s="669"/>
      <c r="AQ308" s="669"/>
      <c r="AR308" s="669"/>
      <c r="AS308" s="395"/>
      <c r="AT308" s="112"/>
    </row>
    <row r="309" spans="2:46" ht="18" customHeight="1" x14ac:dyDescent="0.15">
      <c r="B309" s="694"/>
      <c r="C309" s="695"/>
      <c r="D309" s="695"/>
      <c r="E309" s="695"/>
      <c r="F309" s="695"/>
      <c r="G309" s="695"/>
      <c r="H309" s="695"/>
      <c r="I309" s="696"/>
      <c r="J309" s="694"/>
      <c r="K309" s="695"/>
      <c r="L309" s="695"/>
      <c r="M309" s="695"/>
      <c r="N309" s="698"/>
      <c r="O309" s="113">
        <f>'報告書（事業主控）'!O309</f>
        <v>0</v>
      </c>
      <c r="P309" s="114" t="s">
        <v>45</v>
      </c>
      <c r="Q309" s="113">
        <f>'報告書（事業主控）'!Q309</f>
        <v>0</v>
      </c>
      <c r="R309" s="114" t="s">
        <v>46</v>
      </c>
      <c r="S309" s="113">
        <f>'報告書（事業主控）'!S309</f>
        <v>0</v>
      </c>
      <c r="T309" s="700" t="s">
        <v>48</v>
      </c>
      <c r="U309" s="700"/>
      <c r="V309" s="672">
        <f>'報告書（事業主控）'!V309</f>
        <v>0</v>
      </c>
      <c r="W309" s="673"/>
      <c r="X309" s="673"/>
      <c r="Y309" s="673"/>
      <c r="Z309" s="672">
        <f>'報告書（事業主控）'!Z309</f>
        <v>0</v>
      </c>
      <c r="AA309" s="673"/>
      <c r="AB309" s="673"/>
      <c r="AC309" s="673"/>
      <c r="AD309" s="672">
        <f>'報告書（事業主控）'!AD309</f>
        <v>0</v>
      </c>
      <c r="AE309" s="673"/>
      <c r="AF309" s="673"/>
      <c r="AG309" s="673"/>
      <c r="AH309" s="672">
        <f>'報告書（事業主控）'!AH309</f>
        <v>0</v>
      </c>
      <c r="AI309" s="673"/>
      <c r="AJ309" s="673"/>
      <c r="AK309" s="674"/>
      <c r="AL309" s="405">
        <f>'報告書（事業主控）'!AL309</f>
        <v>0</v>
      </c>
      <c r="AM309" s="671"/>
      <c r="AN309" s="665">
        <f>'報告書（事業主控）'!AN309</f>
        <v>0</v>
      </c>
      <c r="AO309" s="666"/>
      <c r="AP309" s="666"/>
      <c r="AQ309" s="666"/>
      <c r="AR309" s="666"/>
      <c r="AS309" s="394"/>
      <c r="AT309" s="73"/>
    </row>
    <row r="310" spans="2:46" ht="18" customHeight="1" x14ac:dyDescent="0.15">
      <c r="B310" s="691">
        <f>'報告書（事業主控）'!B310</f>
        <v>0</v>
      </c>
      <c r="C310" s="692"/>
      <c r="D310" s="692"/>
      <c r="E310" s="692"/>
      <c r="F310" s="692"/>
      <c r="G310" s="692"/>
      <c r="H310" s="692"/>
      <c r="I310" s="693"/>
      <c r="J310" s="691">
        <f>'報告書（事業主控）'!J310</f>
        <v>0</v>
      </c>
      <c r="K310" s="692"/>
      <c r="L310" s="692"/>
      <c r="M310" s="692"/>
      <c r="N310" s="697"/>
      <c r="O310" s="108">
        <f>'報告書（事業主控）'!O310</f>
        <v>0</v>
      </c>
      <c r="P310" s="90" t="s">
        <v>45</v>
      </c>
      <c r="Q310" s="108">
        <f>'報告書（事業主控）'!Q310</f>
        <v>0</v>
      </c>
      <c r="R310" s="90" t="s">
        <v>46</v>
      </c>
      <c r="S310" s="108">
        <f>'報告書（事業主控）'!S310</f>
        <v>0</v>
      </c>
      <c r="T310" s="699" t="s">
        <v>47</v>
      </c>
      <c r="U310" s="699"/>
      <c r="V310" s="701">
        <f>'報告書（事業主控）'!V310</f>
        <v>0</v>
      </c>
      <c r="W310" s="702"/>
      <c r="X310" s="702"/>
      <c r="Y310" s="95"/>
      <c r="Z310" s="68"/>
      <c r="AA310" s="111"/>
      <c r="AB310" s="111"/>
      <c r="AC310" s="95"/>
      <c r="AD310" s="68"/>
      <c r="AE310" s="111"/>
      <c r="AF310" s="111"/>
      <c r="AG310" s="95"/>
      <c r="AH310" s="668">
        <f>'報告書（事業主控）'!AH310</f>
        <v>0</v>
      </c>
      <c r="AI310" s="669"/>
      <c r="AJ310" s="669"/>
      <c r="AK310" s="670"/>
      <c r="AL310" s="68"/>
      <c r="AM310" s="69"/>
      <c r="AN310" s="668">
        <f>'報告書（事業主控）'!AN310</f>
        <v>0</v>
      </c>
      <c r="AO310" s="669"/>
      <c r="AP310" s="669"/>
      <c r="AQ310" s="669"/>
      <c r="AR310" s="669"/>
      <c r="AS310" s="395"/>
      <c r="AT310" s="112"/>
    </row>
    <row r="311" spans="2:46" ht="18" customHeight="1" x14ac:dyDescent="0.15">
      <c r="B311" s="694"/>
      <c r="C311" s="695"/>
      <c r="D311" s="695"/>
      <c r="E311" s="695"/>
      <c r="F311" s="695"/>
      <c r="G311" s="695"/>
      <c r="H311" s="695"/>
      <c r="I311" s="696"/>
      <c r="J311" s="694"/>
      <c r="K311" s="695"/>
      <c r="L311" s="695"/>
      <c r="M311" s="695"/>
      <c r="N311" s="698"/>
      <c r="O311" s="113">
        <f>'報告書（事業主控）'!O311</f>
        <v>0</v>
      </c>
      <c r="P311" s="114" t="s">
        <v>45</v>
      </c>
      <c r="Q311" s="113">
        <f>'報告書（事業主控）'!Q311</f>
        <v>0</v>
      </c>
      <c r="R311" s="114" t="s">
        <v>46</v>
      </c>
      <c r="S311" s="113">
        <f>'報告書（事業主控）'!S311</f>
        <v>0</v>
      </c>
      <c r="T311" s="700" t="s">
        <v>48</v>
      </c>
      <c r="U311" s="700"/>
      <c r="V311" s="672">
        <f>'報告書（事業主控）'!V311</f>
        <v>0</v>
      </c>
      <c r="W311" s="673"/>
      <c r="X311" s="673"/>
      <c r="Y311" s="673"/>
      <c r="Z311" s="672">
        <f>'報告書（事業主控）'!Z311</f>
        <v>0</v>
      </c>
      <c r="AA311" s="673"/>
      <c r="AB311" s="673"/>
      <c r="AC311" s="673"/>
      <c r="AD311" s="672">
        <f>'報告書（事業主控）'!AD311</f>
        <v>0</v>
      </c>
      <c r="AE311" s="673"/>
      <c r="AF311" s="673"/>
      <c r="AG311" s="673"/>
      <c r="AH311" s="672">
        <f>'報告書（事業主控）'!AH311</f>
        <v>0</v>
      </c>
      <c r="AI311" s="673"/>
      <c r="AJ311" s="673"/>
      <c r="AK311" s="674"/>
      <c r="AL311" s="405">
        <f>'報告書（事業主控）'!AL311</f>
        <v>0</v>
      </c>
      <c r="AM311" s="671"/>
      <c r="AN311" s="665">
        <f>'報告書（事業主控）'!AN311</f>
        <v>0</v>
      </c>
      <c r="AO311" s="666"/>
      <c r="AP311" s="666"/>
      <c r="AQ311" s="666"/>
      <c r="AR311" s="666"/>
      <c r="AS311" s="394"/>
      <c r="AT311" s="73"/>
    </row>
    <row r="312" spans="2:46" ht="18" customHeight="1" x14ac:dyDescent="0.15">
      <c r="B312" s="691">
        <f>'報告書（事業主控）'!B312</f>
        <v>0</v>
      </c>
      <c r="C312" s="692"/>
      <c r="D312" s="692"/>
      <c r="E312" s="692"/>
      <c r="F312" s="692"/>
      <c r="G312" s="692"/>
      <c r="H312" s="692"/>
      <c r="I312" s="693"/>
      <c r="J312" s="691">
        <f>'報告書（事業主控）'!J312</f>
        <v>0</v>
      </c>
      <c r="K312" s="692"/>
      <c r="L312" s="692"/>
      <c r="M312" s="692"/>
      <c r="N312" s="697"/>
      <c r="O312" s="108">
        <f>'報告書（事業主控）'!O312</f>
        <v>0</v>
      </c>
      <c r="P312" s="90" t="s">
        <v>45</v>
      </c>
      <c r="Q312" s="108">
        <f>'報告書（事業主控）'!Q312</f>
        <v>0</v>
      </c>
      <c r="R312" s="90" t="s">
        <v>46</v>
      </c>
      <c r="S312" s="108">
        <f>'報告書（事業主控）'!S312</f>
        <v>0</v>
      </c>
      <c r="T312" s="699" t="s">
        <v>47</v>
      </c>
      <c r="U312" s="699"/>
      <c r="V312" s="701">
        <f>'報告書（事業主控）'!V312</f>
        <v>0</v>
      </c>
      <c r="W312" s="702"/>
      <c r="X312" s="702"/>
      <c r="Y312" s="95"/>
      <c r="Z312" s="68"/>
      <c r="AA312" s="111"/>
      <c r="AB312" s="111"/>
      <c r="AC312" s="95"/>
      <c r="AD312" s="68"/>
      <c r="AE312" s="111"/>
      <c r="AF312" s="111"/>
      <c r="AG312" s="95"/>
      <c r="AH312" s="668">
        <f>'報告書（事業主控）'!AH312</f>
        <v>0</v>
      </c>
      <c r="AI312" s="669"/>
      <c r="AJ312" s="669"/>
      <c r="AK312" s="670"/>
      <c r="AL312" s="68"/>
      <c r="AM312" s="69"/>
      <c r="AN312" s="668">
        <f>'報告書（事業主控）'!AN312</f>
        <v>0</v>
      </c>
      <c r="AO312" s="669"/>
      <c r="AP312" s="669"/>
      <c r="AQ312" s="669"/>
      <c r="AR312" s="669"/>
      <c r="AS312" s="395"/>
      <c r="AT312" s="112"/>
    </row>
    <row r="313" spans="2:46" ht="18" customHeight="1" x14ac:dyDescent="0.15">
      <c r="B313" s="694"/>
      <c r="C313" s="695"/>
      <c r="D313" s="695"/>
      <c r="E313" s="695"/>
      <c r="F313" s="695"/>
      <c r="G313" s="695"/>
      <c r="H313" s="695"/>
      <c r="I313" s="696"/>
      <c r="J313" s="694"/>
      <c r="K313" s="695"/>
      <c r="L313" s="695"/>
      <c r="M313" s="695"/>
      <c r="N313" s="698"/>
      <c r="O313" s="113">
        <f>'報告書（事業主控）'!O313</f>
        <v>0</v>
      </c>
      <c r="P313" s="114" t="s">
        <v>45</v>
      </c>
      <c r="Q313" s="113">
        <f>'報告書（事業主控）'!Q313</f>
        <v>0</v>
      </c>
      <c r="R313" s="114" t="s">
        <v>46</v>
      </c>
      <c r="S313" s="113">
        <f>'報告書（事業主控）'!S313</f>
        <v>0</v>
      </c>
      <c r="T313" s="700" t="s">
        <v>48</v>
      </c>
      <c r="U313" s="700"/>
      <c r="V313" s="672">
        <f>'報告書（事業主控）'!V313</f>
        <v>0</v>
      </c>
      <c r="W313" s="673"/>
      <c r="X313" s="673"/>
      <c r="Y313" s="673"/>
      <c r="Z313" s="672">
        <f>'報告書（事業主控）'!Z313</f>
        <v>0</v>
      </c>
      <c r="AA313" s="673"/>
      <c r="AB313" s="673"/>
      <c r="AC313" s="673"/>
      <c r="AD313" s="672">
        <f>'報告書（事業主控）'!AD313</f>
        <v>0</v>
      </c>
      <c r="AE313" s="673"/>
      <c r="AF313" s="673"/>
      <c r="AG313" s="673"/>
      <c r="AH313" s="672">
        <f>'報告書（事業主控）'!AH313</f>
        <v>0</v>
      </c>
      <c r="AI313" s="673"/>
      <c r="AJ313" s="673"/>
      <c r="AK313" s="674"/>
      <c r="AL313" s="405">
        <f>'報告書（事業主控）'!AL313</f>
        <v>0</v>
      </c>
      <c r="AM313" s="671"/>
      <c r="AN313" s="665">
        <f>'報告書（事業主控）'!AN313</f>
        <v>0</v>
      </c>
      <c r="AO313" s="666"/>
      <c r="AP313" s="666"/>
      <c r="AQ313" s="666"/>
      <c r="AR313" s="666"/>
      <c r="AS313" s="394"/>
      <c r="AT313" s="73"/>
    </row>
    <row r="314" spans="2:46" ht="18" customHeight="1" x14ac:dyDescent="0.15">
      <c r="B314" s="691">
        <f>'報告書（事業主控）'!B314</f>
        <v>0</v>
      </c>
      <c r="C314" s="692"/>
      <c r="D314" s="692"/>
      <c r="E314" s="692"/>
      <c r="F314" s="692"/>
      <c r="G314" s="692"/>
      <c r="H314" s="692"/>
      <c r="I314" s="693"/>
      <c r="J314" s="691">
        <f>'報告書（事業主控）'!J314</f>
        <v>0</v>
      </c>
      <c r="K314" s="692"/>
      <c r="L314" s="692"/>
      <c r="M314" s="692"/>
      <c r="N314" s="697"/>
      <c r="O314" s="108">
        <f>'報告書（事業主控）'!O314</f>
        <v>0</v>
      </c>
      <c r="P314" s="90" t="s">
        <v>45</v>
      </c>
      <c r="Q314" s="108">
        <f>'報告書（事業主控）'!Q314</f>
        <v>0</v>
      </c>
      <c r="R314" s="90" t="s">
        <v>46</v>
      </c>
      <c r="S314" s="108">
        <f>'報告書（事業主控）'!S314</f>
        <v>0</v>
      </c>
      <c r="T314" s="699" t="s">
        <v>47</v>
      </c>
      <c r="U314" s="699"/>
      <c r="V314" s="701">
        <f>'報告書（事業主控）'!V314</f>
        <v>0</v>
      </c>
      <c r="W314" s="702"/>
      <c r="X314" s="702"/>
      <c r="Y314" s="95"/>
      <c r="Z314" s="68"/>
      <c r="AA314" s="111"/>
      <c r="AB314" s="111"/>
      <c r="AC314" s="95"/>
      <c r="AD314" s="68"/>
      <c r="AE314" s="111"/>
      <c r="AF314" s="111"/>
      <c r="AG314" s="95"/>
      <c r="AH314" s="668">
        <f>'報告書（事業主控）'!AH314</f>
        <v>0</v>
      </c>
      <c r="AI314" s="669"/>
      <c r="AJ314" s="669"/>
      <c r="AK314" s="670"/>
      <c r="AL314" s="68"/>
      <c r="AM314" s="69"/>
      <c r="AN314" s="668">
        <f>'報告書（事業主控）'!AN314</f>
        <v>0</v>
      </c>
      <c r="AO314" s="669"/>
      <c r="AP314" s="669"/>
      <c r="AQ314" s="669"/>
      <c r="AR314" s="669"/>
      <c r="AS314" s="395"/>
      <c r="AT314" s="112"/>
    </row>
    <row r="315" spans="2:46" ht="18" customHeight="1" x14ac:dyDescent="0.15">
      <c r="B315" s="694"/>
      <c r="C315" s="695"/>
      <c r="D315" s="695"/>
      <c r="E315" s="695"/>
      <c r="F315" s="695"/>
      <c r="G315" s="695"/>
      <c r="H315" s="695"/>
      <c r="I315" s="696"/>
      <c r="J315" s="694"/>
      <c r="K315" s="695"/>
      <c r="L315" s="695"/>
      <c r="M315" s="695"/>
      <c r="N315" s="698"/>
      <c r="O315" s="113">
        <f>'報告書（事業主控）'!O315</f>
        <v>0</v>
      </c>
      <c r="P315" s="114" t="s">
        <v>45</v>
      </c>
      <c r="Q315" s="113">
        <f>'報告書（事業主控）'!Q315</f>
        <v>0</v>
      </c>
      <c r="R315" s="114" t="s">
        <v>46</v>
      </c>
      <c r="S315" s="113">
        <f>'報告書（事業主控）'!S315</f>
        <v>0</v>
      </c>
      <c r="T315" s="700" t="s">
        <v>48</v>
      </c>
      <c r="U315" s="700"/>
      <c r="V315" s="672">
        <f>'報告書（事業主控）'!V315</f>
        <v>0</v>
      </c>
      <c r="W315" s="673"/>
      <c r="X315" s="673"/>
      <c r="Y315" s="673"/>
      <c r="Z315" s="672">
        <f>'報告書（事業主控）'!Z315</f>
        <v>0</v>
      </c>
      <c r="AA315" s="673"/>
      <c r="AB315" s="673"/>
      <c r="AC315" s="673"/>
      <c r="AD315" s="672">
        <f>'報告書（事業主控）'!AD315</f>
        <v>0</v>
      </c>
      <c r="AE315" s="673"/>
      <c r="AF315" s="673"/>
      <c r="AG315" s="673"/>
      <c r="AH315" s="672">
        <f>'報告書（事業主控）'!AH315</f>
        <v>0</v>
      </c>
      <c r="AI315" s="673"/>
      <c r="AJ315" s="673"/>
      <c r="AK315" s="674"/>
      <c r="AL315" s="405">
        <f>'報告書（事業主控）'!AL315</f>
        <v>0</v>
      </c>
      <c r="AM315" s="671"/>
      <c r="AN315" s="665">
        <f>'報告書（事業主控）'!AN315</f>
        <v>0</v>
      </c>
      <c r="AO315" s="666"/>
      <c r="AP315" s="666"/>
      <c r="AQ315" s="666"/>
      <c r="AR315" s="666"/>
      <c r="AS315" s="394"/>
      <c r="AT315" s="73"/>
    </row>
    <row r="316" spans="2:46" ht="18" customHeight="1" x14ac:dyDescent="0.15">
      <c r="B316" s="691">
        <f>'報告書（事業主控）'!B316</f>
        <v>0</v>
      </c>
      <c r="C316" s="692"/>
      <c r="D316" s="692"/>
      <c r="E316" s="692"/>
      <c r="F316" s="692"/>
      <c r="G316" s="692"/>
      <c r="H316" s="692"/>
      <c r="I316" s="693"/>
      <c r="J316" s="691">
        <f>'報告書（事業主控）'!J316</f>
        <v>0</v>
      </c>
      <c r="K316" s="692"/>
      <c r="L316" s="692"/>
      <c r="M316" s="692"/>
      <c r="N316" s="697"/>
      <c r="O316" s="108">
        <f>'報告書（事業主控）'!O316</f>
        <v>0</v>
      </c>
      <c r="P316" s="90" t="s">
        <v>45</v>
      </c>
      <c r="Q316" s="108">
        <f>'報告書（事業主控）'!Q316</f>
        <v>0</v>
      </c>
      <c r="R316" s="90" t="s">
        <v>46</v>
      </c>
      <c r="S316" s="108">
        <f>'報告書（事業主控）'!S316</f>
        <v>0</v>
      </c>
      <c r="T316" s="699" t="s">
        <v>47</v>
      </c>
      <c r="U316" s="699"/>
      <c r="V316" s="701">
        <f>'報告書（事業主控）'!V316</f>
        <v>0</v>
      </c>
      <c r="W316" s="702"/>
      <c r="X316" s="702"/>
      <c r="Y316" s="95"/>
      <c r="Z316" s="68"/>
      <c r="AA316" s="111"/>
      <c r="AB316" s="111"/>
      <c r="AC316" s="95"/>
      <c r="AD316" s="68"/>
      <c r="AE316" s="111"/>
      <c r="AF316" s="111"/>
      <c r="AG316" s="95"/>
      <c r="AH316" s="668">
        <f>'報告書（事業主控）'!AH316</f>
        <v>0</v>
      </c>
      <c r="AI316" s="669"/>
      <c r="AJ316" s="669"/>
      <c r="AK316" s="670"/>
      <c r="AL316" s="68"/>
      <c r="AM316" s="69"/>
      <c r="AN316" s="668">
        <f>'報告書（事業主控）'!AN316</f>
        <v>0</v>
      </c>
      <c r="AO316" s="669"/>
      <c r="AP316" s="669"/>
      <c r="AQ316" s="669"/>
      <c r="AR316" s="669"/>
      <c r="AS316" s="395"/>
      <c r="AT316" s="112"/>
    </row>
    <row r="317" spans="2:46" ht="18" customHeight="1" x14ac:dyDescent="0.15">
      <c r="B317" s="694"/>
      <c r="C317" s="695"/>
      <c r="D317" s="695"/>
      <c r="E317" s="695"/>
      <c r="F317" s="695"/>
      <c r="G317" s="695"/>
      <c r="H317" s="695"/>
      <c r="I317" s="696"/>
      <c r="J317" s="694"/>
      <c r="K317" s="695"/>
      <c r="L317" s="695"/>
      <c r="M317" s="695"/>
      <c r="N317" s="698"/>
      <c r="O317" s="113">
        <f>'報告書（事業主控）'!O317</f>
        <v>0</v>
      </c>
      <c r="P317" s="114" t="s">
        <v>45</v>
      </c>
      <c r="Q317" s="113">
        <f>'報告書（事業主控）'!Q317</f>
        <v>0</v>
      </c>
      <c r="R317" s="114" t="s">
        <v>46</v>
      </c>
      <c r="S317" s="113">
        <f>'報告書（事業主控）'!S317</f>
        <v>0</v>
      </c>
      <c r="T317" s="700" t="s">
        <v>48</v>
      </c>
      <c r="U317" s="700"/>
      <c r="V317" s="672">
        <f>'報告書（事業主控）'!V317</f>
        <v>0</v>
      </c>
      <c r="W317" s="673"/>
      <c r="X317" s="673"/>
      <c r="Y317" s="673"/>
      <c r="Z317" s="672">
        <f>'報告書（事業主控）'!Z317</f>
        <v>0</v>
      </c>
      <c r="AA317" s="673"/>
      <c r="AB317" s="673"/>
      <c r="AC317" s="673"/>
      <c r="AD317" s="672">
        <f>'報告書（事業主控）'!AD317</f>
        <v>0</v>
      </c>
      <c r="AE317" s="673"/>
      <c r="AF317" s="673"/>
      <c r="AG317" s="673"/>
      <c r="AH317" s="672">
        <f>'報告書（事業主控）'!AH317</f>
        <v>0</v>
      </c>
      <c r="AI317" s="673"/>
      <c r="AJ317" s="673"/>
      <c r="AK317" s="674"/>
      <c r="AL317" s="405">
        <f>'報告書（事業主控）'!AL317</f>
        <v>0</v>
      </c>
      <c r="AM317" s="671"/>
      <c r="AN317" s="665">
        <f>'報告書（事業主控）'!AN317</f>
        <v>0</v>
      </c>
      <c r="AO317" s="666"/>
      <c r="AP317" s="666"/>
      <c r="AQ317" s="666"/>
      <c r="AR317" s="666"/>
      <c r="AS317" s="394"/>
      <c r="AT317" s="73"/>
    </row>
    <row r="318" spans="2:46" ht="18" customHeight="1" x14ac:dyDescent="0.15">
      <c r="B318" s="691">
        <f>'報告書（事業主控）'!B318</f>
        <v>0</v>
      </c>
      <c r="C318" s="692"/>
      <c r="D318" s="692"/>
      <c r="E318" s="692"/>
      <c r="F318" s="692"/>
      <c r="G318" s="692"/>
      <c r="H318" s="692"/>
      <c r="I318" s="693"/>
      <c r="J318" s="691">
        <f>'報告書（事業主控）'!J318</f>
        <v>0</v>
      </c>
      <c r="K318" s="692"/>
      <c r="L318" s="692"/>
      <c r="M318" s="692"/>
      <c r="N318" s="697"/>
      <c r="O318" s="108">
        <f>'報告書（事業主控）'!O318</f>
        <v>0</v>
      </c>
      <c r="P318" s="90" t="s">
        <v>45</v>
      </c>
      <c r="Q318" s="108">
        <f>'報告書（事業主控）'!Q318</f>
        <v>0</v>
      </c>
      <c r="R318" s="90" t="s">
        <v>46</v>
      </c>
      <c r="S318" s="108">
        <f>'報告書（事業主控）'!S318</f>
        <v>0</v>
      </c>
      <c r="T318" s="699" t="s">
        <v>47</v>
      </c>
      <c r="U318" s="699"/>
      <c r="V318" s="701">
        <f>'報告書（事業主控）'!V318</f>
        <v>0</v>
      </c>
      <c r="W318" s="702"/>
      <c r="X318" s="702"/>
      <c r="Y318" s="95"/>
      <c r="Z318" s="68"/>
      <c r="AA318" s="111"/>
      <c r="AB318" s="111"/>
      <c r="AC318" s="95"/>
      <c r="AD318" s="68"/>
      <c r="AE318" s="111"/>
      <c r="AF318" s="111"/>
      <c r="AG318" s="95"/>
      <c r="AH318" s="668">
        <f>'報告書（事業主控）'!AH318</f>
        <v>0</v>
      </c>
      <c r="AI318" s="669"/>
      <c r="AJ318" s="669"/>
      <c r="AK318" s="670"/>
      <c r="AL318" s="68"/>
      <c r="AM318" s="69"/>
      <c r="AN318" s="668">
        <f>'報告書（事業主控）'!AN318</f>
        <v>0</v>
      </c>
      <c r="AO318" s="669"/>
      <c r="AP318" s="669"/>
      <c r="AQ318" s="669"/>
      <c r="AR318" s="669"/>
      <c r="AS318" s="395"/>
      <c r="AT318" s="112"/>
    </row>
    <row r="319" spans="2:46" ht="18" customHeight="1" x14ac:dyDescent="0.15">
      <c r="B319" s="694"/>
      <c r="C319" s="695"/>
      <c r="D319" s="695"/>
      <c r="E319" s="695"/>
      <c r="F319" s="695"/>
      <c r="G319" s="695"/>
      <c r="H319" s="695"/>
      <c r="I319" s="696"/>
      <c r="J319" s="694"/>
      <c r="K319" s="695"/>
      <c r="L319" s="695"/>
      <c r="M319" s="695"/>
      <c r="N319" s="698"/>
      <c r="O319" s="113">
        <f>'報告書（事業主控）'!O319</f>
        <v>0</v>
      </c>
      <c r="P319" s="114" t="s">
        <v>45</v>
      </c>
      <c r="Q319" s="113">
        <f>'報告書（事業主控）'!Q319</f>
        <v>0</v>
      </c>
      <c r="R319" s="114" t="s">
        <v>46</v>
      </c>
      <c r="S319" s="113">
        <f>'報告書（事業主控）'!S319</f>
        <v>0</v>
      </c>
      <c r="T319" s="700" t="s">
        <v>48</v>
      </c>
      <c r="U319" s="700"/>
      <c r="V319" s="672">
        <f>'報告書（事業主控）'!V319</f>
        <v>0</v>
      </c>
      <c r="W319" s="673"/>
      <c r="X319" s="673"/>
      <c r="Y319" s="673"/>
      <c r="Z319" s="672">
        <f>'報告書（事業主控）'!Z319</f>
        <v>0</v>
      </c>
      <c r="AA319" s="673"/>
      <c r="AB319" s="673"/>
      <c r="AC319" s="673"/>
      <c r="AD319" s="672">
        <f>'報告書（事業主控）'!AD319</f>
        <v>0</v>
      </c>
      <c r="AE319" s="673"/>
      <c r="AF319" s="673"/>
      <c r="AG319" s="673"/>
      <c r="AH319" s="672">
        <f>'報告書（事業主控）'!AH319</f>
        <v>0</v>
      </c>
      <c r="AI319" s="673"/>
      <c r="AJ319" s="673"/>
      <c r="AK319" s="674"/>
      <c r="AL319" s="405">
        <f>'報告書（事業主控）'!AL319</f>
        <v>0</v>
      </c>
      <c r="AM319" s="671"/>
      <c r="AN319" s="665">
        <f>'報告書（事業主控）'!AN319</f>
        <v>0</v>
      </c>
      <c r="AO319" s="666"/>
      <c r="AP319" s="666"/>
      <c r="AQ319" s="666"/>
      <c r="AR319" s="666"/>
      <c r="AS319" s="394"/>
      <c r="AT319" s="73"/>
    </row>
    <row r="320" spans="2:46" ht="18" customHeight="1" x14ac:dyDescent="0.15">
      <c r="B320" s="691">
        <f>'報告書（事業主控）'!B320</f>
        <v>0</v>
      </c>
      <c r="C320" s="692"/>
      <c r="D320" s="692"/>
      <c r="E320" s="692"/>
      <c r="F320" s="692"/>
      <c r="G320" s="692"/>
      <c r="H320" s="692"/>
      <c r="I320" s="693"/>
      <c r="J320" s="691">
        <f>'報告書（事業主控）'!J320</f>
        <v>0</v>
      </c>
      <c r="K320" s="692"/>
      <c r="L320" s="692"/>
      <c r="M320" s="692"/>
      <c r="N320" s="697"/>
      <c r="O320" s="108">
        <f>'報告書（事業主控）'!O320</f>
        <v>0</v>
      </c>
      <c r="P320" s="90" t="s">
        <v>45</v>
      </c>
      <c r="Q320" s="108">
        <f>'報告書（事業主控）'!Q320</f>
        <v>0</v>
      </c>
      <c r="R320" s="90" t="s">
        <v>46</v>
      </c>
      <c r="S320" s="108">
        <f>'報告書（事業主控）'!S320</f>
        <v>0</v>
      </c>
      <c r="T320" s="699" t="s">
        <v>47</v>
      </c>
      <c r="U320" s="699"/>
      <c r="V320" s="701">
        <f>'報告書（事業主控）'!V320</f>
        <v>0</v>
      </c>
      <c r="W320" s="702"/>
      <c r="X320" s="702"/>
      <c r="Y320" s="95"/>
      <c r="Z320" s="68"/>
      <c r="AA320" s="111"/>
      <c r="AB320" s="111"/>
      <c r="AC320" s="95"/>
      <c r="AD320" s="68"/>
      <c r="AE320" s="111"/>
      <c r="AF320" s="111"/>
      <c r="AG320" s="95"/>
      <c r="AH320" s="668">
        <f>'報告書（事業主控）'!AH320</f>
        <v>0</v>
      </c>
      <c r="AI320" s="669"/>
      <c r="AJ320" s="669"/>
      <c r="AK320" s="670"/>
      <c r="AL320" s="68"/>
      <c r="AM320" s="69"/>
      <c r="AN320" s="668">
        <f>'報告書（事業主控）'!AN320</f>
        <v>0</v>
      </c>
      <c r="AO320" s="669"/>
      <c r="AP320" s="669"/>
      <c r="AQ320" s="669"/>
      <c r="AR320" s="669"/>
      <c r="AS320" s="395"/>
      <c r="AT320" s="112"/>
    </row>
    <row r="321" spans="1:46" ht="18" customHeight="1" x14ac:dyDescent="0.15">
      <c r="B321" s="694"/>
      <c r="C321" s="695"/>
      <c r="D321" s="695"/>
      <c r="E321" s="695"/>
      <c r="F321" s="695"/>
      <c r="G321" s="695"/>
      <c r="H321" s="695"/>
      <c r="I321" s="696"/>
      <c r="J321" s="694"/>
      <c r="K321" s="695"/>
      <c r="L321" s="695"/>
      <c r="M321" s="695"/>
      <c r="N321" s="698"/>
      <c r="O321" s="113">
        <f>'報告書（事業主控）'!O321</f>
        <v>0</v>
      </c>
      <c r="P321" s="114" t="s">
        <v>45</v>
      </c>
      <c r="Q321" s="113">
        <f>'報告書（事業主控）'!Q321</f>
        <v>0</v>
      </c>
      <c r="R321" s="114" t="s">
        <v>46</v>
      </c>
      <c r="S321" s="113">
        <f>'報告書（事業主控）'!S321</f>
        <v>0</v>
      </c>
      <c r="T321" s="700" t="s">
        <v>48</v>
      </c>
      <c r="U321" s="700"/>
      <c r="V321" s="672">
        <f>'報告書（事業主控）'!V321</f>
        <v>0</v>
      </c>
      <c r="W321" s="673"/>
      <c r="X321" s="673"/>
      <c r="Y321" s="673"/>
      <c r="Z321" s="672">
        <f>'報告書（事業主控）'!Z321</f>
        <v>0</v>
      </c>
      <c r="AA321" s="673"/>
      <c r="AB321" s="673"/>
      <c r="AC321" s="673"/>
      <c r="AD321" s="672">
        <f>'報告書（事業主控）'!AD321</f>
        <v>0</v>
      </c>
      <c r="AE321" s="673"/>
      <c r="AF321" s="673"/>
      <c r="AG321" s="673"/>
      <c r="AH321" s="672">
        <f>'報告書（事業主控）'!AH321</f>
        <v>0</v>
      </c>
      <c r="AI321" s="673"/>
      <c r="AJ321" s="673"/>
      <c r="AK321" s="674"/>
      <c r="AL321" s="405">
        <f>'報告書（事業主控）'!AL321</f>
        <v>0</v>
      </c>
      <c r="AM321" s="671"/>
      <c r="AN321" s="665">
        <f>'報告書（事業主控）'!AN321</f>
        <v>0</v>
      </c>
      <c r="AO321" s="666"/>
      <c r="AP321" s="666"/>
      <c r="AQ321" s="666"/>
      <c r="AR321" s="666"/>
      <c r="AS321" s="394"/>
      <c r="AT321" s="73"/>
    </row>
    <row r="322" spans="1:46" ht="18" customHeight="1" x14ac:dyDescent="0.15">
      <c r="B322" s="691">
        <f>'報告書（事業主控）'!B322</f>
        <v>0</v>
      </c>
      <c r="C322" s="692"/>
      <c r="D322" s="692"/>
      <c r="E322" s="692"/>
      <c r="F322" s="692"/>
      <c r="G322" s="692"/>
      <c r="H322" s="692"/>
      <c r="I322" s="693"/>
      <c r="J322" s="691">
        <f>'報告書（事業主控）'!J322</f>
        <v>0</v>
      </c>
      <c r="K322" s="692"/>
      <c r="L322" s="692"/>
      <c r="M322" s="692"/>
      <c r="N322" s="697"/>
      <c r="O322" s="108">
        <f>'報告書（事業主控）'!O322</f>
        <v>0</v>
      </c>
      <c r="P322" s="90" t="s">
        <v>45</v>
      </c>
      <c r="Q322" s="108">
        <f>'報告書（事業主控）'!Q322</f>
        <v>0</v>
      </c>
      <c r="R322" s="90" t="s">
        <v>46</v>
      </c>
      <c r="S322" s="108">
        <f>'報告書（事業主控）'!S322</f>
        <v>0</v>
      </c>
      <c r="T322" s="699" t="s">
        <v>47</v>
      </c>
      <c r="U322" s="699"/>
      <c r="V322" s="701">
        <f>'報告書（事業主控）'!V322</f>
        <v>0</v>
      </c>
      <c r="W322" s="702"/>
      <c r="X322" s="702"/>
      <c r="Y322" s="95"/>
      <c r="Z322" s="68"/>
      <c r="AA322" s="111"/>
      <c r="AB322" s="111"/>
      <c r="AC322" s="95"/>
      <c r="AD322" s="68"/>
      <c r="AE322" s="111"/>
      <c r="AF322" s="111"/>
      <c r="AG322" s="95"/>
      <c r="AH322" s="668">
        <f>'報告書（事業主控）'!AH322</f>
        <v>0</v>
      </c>
      <c r="AI322" s="669"/>
      <c r="AJ322" s="669"/>
      <c r="AK322" s="670"/>
      <c r="AL322" s="68"/>
      <c r="AM322" s="69"/>
      <c r="AN322" s="668">
        <f>'報告書（事業主控）'!AN322</f>
        <v>0</v>
      </c>
      <c r="AO322" s="669"/>
      <c r="AP322" s="669"/>
      <c r="AQ322" s="669"/>
      <c r="AR322" s="669"/>
      <c r="AS322" s="395"/>
      <c r="AT322" s="112"/>
    </row>
    <row r="323" spans="1:46" ht="18" customHeight="1" x14ac:dyDescent="0.15">
      <c r="B323" s="694"/>
      <c r="C323" s="695"/>
      <c r="D323" s="695"/>
      <c r="E323" s="695"/>
      <c r="F323" s="695"/>
      <c r="G323" s="695"/>
      <c r="H323" s="695"/>
      <c r="I323" s="696"/>
      <c r="J323" s="694"/>
      <c r="K323" s="695"/>
      <c r="L323" s="695"/>
      <c r="M323" s="695"/>
      <c r="N323" s="698"/>
      <c r="O323" s="113">
        <f>'報告書（事業主控）'!O323</f>
        <v>0</v>
      </c>
      <c r="P323" s="114" t="s">
        <v>45</v>
      </c>
      <c r="Q323" s="113">
        <f>'報告書（事業主控）'!Q323</f>
        <v>0</v>
      </c>
      <c r="R323" s="114" t="s">
        <v>46</v>
      </c>
      <c r="S323" s="113">
        <f>'報告書（事業主控）'!S323</f>
        <v>0</v>
      </c>
      <c r="T323" s="700" t="s">
        <v>48</v>
      </c>
      <c r="U323" s="700"/>
      <c r="V323" s="672">
        <f>'報告書（事業主控）'!V323</f>
        <v>0</v>
      </c>
      <c r="W323" s="673"/>
      <c r="X323" s="673"/>
      <c r="Y323" s="673"/>
      <c r="Z323" s="672">
        <f>'報告書（事業主控）'!Z323</f>
        <v>0</v>
      </c>
      <c r="AA323" s="673"/>
      <c r="AB323" s="673"/>
      <c r="AC323" s="673"/>
      <c r="AD323" s="672">
        <f>'報告書（事業主控）'!AD323</f>
        <v>0</v>
      </c>
      <c r="AE323" s="673"/>
      <c r="AF323" s="673"/>
      <c r="AG323" s="673"/>
      <c r="AH323" s="672">
        <f>'報告書（事業主控）'!AH323</f>
        <v>0</v>
      </c>
      <c r="AI323" s="673"/>
      <c r="AJ323" s="673"/>
      <c r="AK323" s="674"/>
      <c r="AL323" s="405">
        <f>'報告書（事業主控）'!AL323</f>
        <v>0</v>
      </c>
      <c r="AM323" s="671"/>
      <c r="AN323" s="665">
        <f>'報告書（事業主控）'!AN323</f>
        <v>0</v>
      </c>
      <c r="AO323" s="666"/>
      <c r="AP323" s="666"/>
      <c r="AQ323" s="666"/>
      <c r="AR323" s="666"/>
      <c r="AS323" s="394"/>
      <c r="AT323" s="73"/>
    </row>
    <row r="324" spans="1:46" ht="18" customHeight="1" x14ac:dyDescent="0.15">
      <c r="B324" s="424" t="s">
        <v>82</v>
      </c>
      <c r="C324" s="425"/>
      <c r="D324" s="425"/>
      <c r="E324" s="426"/>
      <c r="F324" s="682">
        <f>'報告書（事業主控）'!F324</f>
        <v>0</v>
      </c>
      <c r="G324" s="683"/>
      <c r="H324" s="683"/>
      <c r="I324" s="683"/>
      <c r="J324" s="683"/>
      <c r="K324" s="683"/>
      <c r="L324" s="683"/>
      <c r="M324" s="683"/>
      <c r="N324" s="684"/>
      <c r="O324" s="780" t="s">
        <v>60</v>
      </c>
      <c r="P324" s="781"/>
      <c r="Q324" s="781"/>
      <c r="R324" s="781"/>
      <c r="S324" s="781"/>
      <c r="T324" s="781"/>
      <c r="U324" s="782"/>
      <c r="V324" s="668">
        <f>'報告書（事業主控）'!V324</f>
        <v>0</v>
      </c>
      <c r="W324" s="669"/>
      <c r="X324" s="669"/>
      <c r="Y324" s="670"/>
      <c r="Z324" s="68"/>
      <c r="AA324" s="111"/>
      <c r="AB324" s="111"/>
      <c r="AC324" s="95"/>
      <c r="AD324" s="68"/>
      <c r="AE324" s="111"/>
      <c r="AF324" s="111"/>
      <c r="AG324" s="95"/>
      <c r="AH324" s="668">
        <f>'報告書（事業主控）'!AH324</f>
        <v>0</v>
      </c>
      <c r="AI324" s="669"/>
      <c r="AJ324" s="669"/>
      <c r="AK324" s="670"/>
      <c r="AL324" s="68"/>
      <c r="AM324" s="69"/>
      <c r="AN324" s="668">
        <f>'報告書（事業主控）'!AN324</f>
        <v>0</v>
      </c>
      <c r="AO324" s="669"/>
      <c r="AP324" s="669"/>
      <c r="AQ324" s="669"/>
      <c r="AR324" s="669"/>
      <c r="AS324" s="395"/>
      <c r="AT324" s="112"/>
    </row>
    <row r="325" spans="1:46" ht="18" customHeight="1" x14ac:dyDescent="0.15">
      <c r="B325" s="427"/>
      <c r="C325" s="428"/>
      <c r="D325" s="428"/>
      <c r="E325" s="429"/>
      <c r="F325" s="685"/>
      <c r="G325" s="686"/>
      <c r="H325" s="686"/>
      <c r="I325" s="686"/>
      <c r="J325" s="686"/>
      <c r="K325" s="686"/>
      <c r="L325" s="686"/>
      <c r="M325" s="686"/>
      <c r="N325" s="687"/>
      <c r="O325" s="783"/>
      <c r="P325" s="784"/>
      <c r="Q325" s="784"/>
      <c r="R325" s="784"/>
      <c r="S325" s="784"/>
      <c r="T325" s="784"/>
      <c r="U325" s="785"/>
      <c r="V325" s="399">
        <f>'報告書（事業主控）'!V325</f>
        <v>0</v>
      </c>
      <c r="W325" s="633"/>
      <c r="X325" s="633"/>
      <c r="Y325" s="636"/>
      <c r="Z325" s="399">
        <f>'報告書（事業主控）'!Z325</f>
        <v>0</v>
      </c>
      <c r="AA325" s="634"/>
      <c r="AB325" s="634"/>
      <c r="AC325" s="635"/>
      <c r="AD325" s="399">
        <f>'報告書（事業主控）'!AD325</f>
        <v>0</v>
      </c>
      <c r="AE325" s="634"/>
      <c r="AF325" s="634"/>
      <c r="AG325" s="635"/>
      <c r="AH325" s="399">
        <f>'報告書（事業主控）'!AH325</f>
        <v>0</v>
      </c>
      <c r="AI325" s="400"/>
      <c r="AJ325" s="400"/>
      <c r="AK325" s="400"/>
      <c r="AL325" s="279"/>
      <c r="AM325" s="280"/>
      <c r="AN325" s="399">
        <f>'報告書（事業主控）'!AN325</f>
        <v>0</v>
      </c>
      <c r="AO325" s="633"/>
      <c r="AP325" s="633"/>
      <c r="AQ325" s="633"/>
      <c r="AR325" s="633"/>
      <c r="AS325" s="393"/>
      <c r="AT325" s="269"/>
    </row>
    <row r="326" spans="1:46" ht="18" customHeight="1" x14ac:dyDescent="0.15">
      <c r="B326" s="430"/>
      <c r="C326" s="431"/>
      <c r="D326" s="431"/>
      <c r="E326" s="432"/>
      <c r="F326" s="688"/>
      <c r="G326" s="689"/>
      <c r="H326" s="689"/>
      <c r="I326" s="689"/>
      <c r="J326" s="689"/>
      <c r="K326" s="689"/>
      <c r="L326" s="689"/>
      <c r="M326" s="689"/>
      <c r="N326" s="690"/>
      <c r="O326" s="786"/>
      <c r="P326" s="787"/>
      <c r="Q326" s="787"/>
      <c r="R326" s="787"/>
      <c r="S326" s="787"/>
      <c r="T326" s="787"/>
      <c r="U326" s="788"/>
      <c r="V326" s="665">
        <f>'報告書（事業主控）'!V326</f>
        <v>0</v>
      </c>
      <c r="W326" s="666"/>
      <c r="X326" s="666"/>
      <c r="Y326" s="667"/>
      <c r="Z326" s="665">
        <f>'報告書（事業主控）'!Z326</f>
        <v>0</v>
      </c>
      <c r="AA326" s="666"/>
      <c r="AB326" s="666"/>
      <c r="AC326" s="667"/>
      <c r="AD326" s="665">
        <f>'報告書（事業主控）'!AD326</f>
        <v>0</v>
      </c>
      <c r="AE326" s="666"/>
      <c r="AF326" s="666"/>
      <c r="AG326" s="667"/>
      <c r="AH326" s="665">
        <f>'報告書（事業主控）'!AH326</f>
        <v>0</v>
      </c>
      <c r="AI326" s="666"/>
      <c r="AJ326" s="666"/>
      <c r="AK326" s="667"/>
      <c r="AL326" s="72"/>
      <c r="AM326" s="73"/>
      <c r="AN326" s="665">
        <f>'報告書（事業主控）'!AN326</f>
        <v>0</v>
      </c>
      <c r="AO326" s="666"/>
      <c r="AP326" s="666"/>
      <c r="AQ326" s="666"/>
      <c r="AR326" s="666"/>
      <c r="AS326" s="394"/>
      <c r="AT326" s="73"/>
    </row>
    <row r="327" spans="1:46" ht="18" customHeight="1" x14ac:dyDescent="0.15">
      <c r="AN327" s="664">
        <f>'報告書（事業主控）'!AN327</f>
        <v>0</v>
      </c>
      <c r="AO327" s="664"/>
      <c r="AP327" s="664"/>
      <c r="AQ327" s="664"/>
      <c r="AR327" s="664"/>
      <c r="AS327" s="130"/>
      <c r="AT327" s="83"/>
    </row>
    <row r="328" spans="1:46" ht="12.95" customHeight="1" x14ac:dyDescent="0.15">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row>
    <row r="329" spans="1:46" ht="12.95" customHeight="1" x14ac:dyDescent="0.15">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row>
    <row r="330" spans="1:46" ht="12.95" customHeight="1" x14ac:dyDescent="0.15">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row>
    <row r="331" spans="1:46" ht="12.95" customHeight="1" x14ac:dyDescent="0.15">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row>
    <row r="332" spans="1:46" ht="12.95" customHeight="1" x14ac:dyDescent="0.15">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row>
    <row r="333" spans="1:46" ht="12.95" customHeight="1" x14ac:dyDescent="0.15">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row>
    <row r="334" spans="1:46" ht="12.95" customHeight="1" x14ac:dyDescent="0.15">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row>
    <row r="335" spans="1:46" ht="12.95" customHeight="1" x14ac:dyDescent="0.15">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row>
    <row r="336" spans="1:46" ht="12.95" customHeight="1" x14ac:dyDescent="0.15">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row>
    <row r="337" spans="1:46" ht="12.95" customHeight="1" x14ac:dyDescent="0.15">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row>
    <row r="338" spans="1:46" ht="12.95" customHeight="1" x14ac:dyDescent="0.15">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row>
    <row r="339" spans="1:46" ht="12.95" customHeight="1" x14ac:dyDescent="0.15">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row>
    <row r="340" spans="1:46" ht="12.95" customHeight="1" x14ac:dyDescent="0.15">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row>
    <row r="341" spans="1:46" ht="12.95" customHeight="1" x14ac:dyDescent="0.15">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row>
    <row r="342" spans="1:46" ht="12.95" customHeight="1" x14ac:dyDescent="0.15">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row>
    <row r="343" spans="1:46" ht="12.95" customHeight="1" x14ac:dyDescent="0.15">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row>
    <row r="344" spans="1:46" ht="12.95" customHeight="1" x14ac:dyDescent="0.15">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row>
    <row r="345" spans="1:46" ht="12.95" customHeight="1" x14ac:dyDescent="0.15">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row>
    <row r="346" spans="1:46" ht="12.95" customHeight="1" x14ac:dyDescent="0.15">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row>
    <row r="347" spans="1:46" ht="12.95" customHeight="1" x14ac:dyDescent="0.15">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row>
    <row r="348" spans="1:46" ht="12.95" customHeight="1" x14ac:dyDescent="0.15">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row>
    <row r="349" spans="1:46" ht="12.95" customHeight="1" x14ac:dyDescent="0.15">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row>
    <row r="350" spans="1:46" ht="12.95" customHeight="1" x14ac:dyDescent="0.15">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row>
    <row r="351" spans="1:46" ht="12.95" customHeight="1" x14ac:dyDescent="0.15">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row>
    <row r="352" spans="1:46" ht="12.95" customHeight="1" x14ac:dyDescent="0.15">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row>
    <row r="353" spans="1:46" ht="12.95" customHeight="1" x14ac:dyDescent="0.15">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row>
    <row r="354" spans="1:46" ht="12.95" customHeight="1" x14ac:dyDescent="0.15">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row>
    <row r="355" spans="1:46" ht="12.95" customHeight="1" x14ac:dyDescent="0.15">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row>
    <row r="356" spans="1:46" ht="12.95" customHeight="1" x14ac:dyDescent="0.15">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row>
    <row r="357" spans="1:46" ht="12.95" customHeight="1" x14ac:dyDescent="0.15">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row>
    <row r="358" spans="1:46" ht="12.95" customHeight="1" x14ac:dyDescent="0.15">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row>
    <row r="359" spans="1:46" ht="12.95" customHeight="1" x14ac:dyDescent="0.15">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row>
    <row r="360" spans="1:46" ht="12.95" customHeight="1" x14ac:dyDescent="0.15">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row>
    <row r="361" spans="1:46" ht="12.95" customHeight="1" x14ac:dyDescent="0.15">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row>
    <row r="362" spans="1:46" ht="12.95" customHeight="1" x14ac:dyDescent="0.15">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row>
    <row r="363" spans="1:46" ht="12.95" customHeight="1" x14ac:dyDescent="0.15">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row>
    <row r="364" spans="1:46" ht="12.95" customHeight="1" x14ac:dyDescent="0.15">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row>
    <row r="365" spans="1:46" ht="12.95" customHeight="1" x14ac:dyDescent="0.15">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row>
    <row r="366" spans="1:46" ht="12.95" customHeight="1" x14ac:dyDescent="0.15">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row>
    <row r="367" spans="1:46" ht="12.95" customHeight="1" x14ac:dyDescent="0.15">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row>
    <row r="368" spans="1:46" ht="12.95" customHeight="1" x14ac:dyDescent="0.15">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row>
    <row r="369" spans="1:46" ht="12.95" customHeight="1" x14ac:dyDescent="0.15">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row>
    <row r="370" spans="1:46" ht="12.95" customHeight="1" x14ac:dyDescent="0.15">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row>
    <row r="371" spans="1:46" ht="12.95" customHeight="1" x14ac:dyDescent="0.15">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row>
    <row r="372" spans="1:46" ht="12.95" customHeight="1" x14ac:dyDescent="0.15">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row>
    <row r="373" spans="1:46" ht="12.95" customHeight="1" x14ac:dyDescent="0.15">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row>
    <row r="374" spans="1:46" ht="12.95" customHeight="1" x14ac:dyDescent="0.15">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row>
    <row r="375" spans="1:46" ht="12.95" customHeight="1" x14ac:dyDescent="0.15">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row>
    <row r="376" spans="1:46" ht="12.95" customHeight="1" x14ac:dyDescent="0.15">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row>
    <row r="377" spans="1:46" ht="12.95" customHeight="1" x14ac:dyDescent="0.15">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row>
    <row r="378" spans="1:46" ht="12.95" customHeight="1" x14ac:dyDescent="0.15">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row>
    <row r="379" spans="1:46" ht="12.95" customHeight="1" x14ac:dyDescent="0.15">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row>
    <row r="380" spans="1:46" ht="12.95" customHeight="1" x14ac:dyDescent="0.15">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row>
    <row r="381" spans="1:46" ht="12.95" customHeight="1" x14ac:dyDescent="0.15">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row>
    <row r="382" spans="1:46" ht="12.95" customHeight="1" x14ac:dyDescent="0.15">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row>
    <row r="383" spans="1:46" ht="12.95" customHeight="1" x14ac:dyDescent="0.15">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row>
    <row r="384" spans="1:46" ht="12.95" customHeight="1" x14ac:dyDescent="0.15">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row>
    <row r="385" spans="1:46" ht="12.95" customHeight="1" x14ac:dyDescent="0.15">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row>
    <row r="386" spans="1:46" ht="12.95" customHeight="1" x14ac:dyDescent="0.15">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row>
    <row r="387" spans="1:46" ht="12.95" customHeight="1" x14ac:dyDescent="0.15">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row>
    <row r="388" spans="1:46" ht="12.95" customHeight="1" x14ac:dyDescent="0.15">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row>
    <row r="389" spans="1:46" ht="12.95" customHeight="1" x14ac:dyDescent="0.15">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row>
    <row r="390" spans="1:46" ht="12.95" customHeight="1" x14ac:dyDescent="0.15">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row>
    <row r="391" spans="1:46" ht="12.95" customHeight="1" x14ac:dyDescent="0.15">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row>
    <row r="392" spans="1:46" ht="12.95" customHeight="1" x14ac:dyDescent="0.15">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row>
    <row r="393" spans="1:46" ht="12.95" customHeight="1" x14ac:dyDescent="0.15">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row>
    <row r="394" spans="1:46" ht="12.95" customHeight="1" x14ac:dyDescent="0.15">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row>
    <row r="395" spans="1:46" ht="12.95" customHeight="1" x14ac:dyDescent="0.15">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row>
    <row r="396" spans="1:46" ht="12.95" customHeight="1" x14ac:dyDescent="0.15">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row>
    <row r="397" spans="1:46" ht="12.95" customHeight="1" x14ac:dyDescent="0.15">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row>
    <row r="398" spans="1:46" ht="12.95" customHeight="1" x14ac:dyDescent="0.15">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row>
    <row r="399" spans="1:46" ht="12.95" customHeight="1" x14ac:dyDescent="0.15">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row>
    <row r="400" spans="1:46" ht="12.95" customHeight="1" x14ac:dyDescent="0.15">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row>
    <row r="401" spans="1:46" ht="12.95" customHeight="1" x14ac:dyDescent="0.15">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row>
    <row r="402" spans="1:46" ht="12.95" customHeight="1" x14ac:dyDescent="0.15">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row>
    <row r="403" spans="1:46" ht="12.95" customHeight="1" x14ac:dyDescent="0.15">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row>
    <row r="404" spans="1:46" ht="12.95" customHeight="1" x14ac:dyDescent="0.15">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row>
    <row r="405" spans="1:46" ht="12.95" customHeight="1" x14ac:dyDescent="0.15">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row>
    <row r="406" spans="1:46" ht="12.95" customHeight="1" x14ac:dyDescent="0.15">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row>
    <row r="407" spans="1:46" ht="12.95" customHeight="1" x14ac:dyDescent="0.15">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row>
    <row r="408" spans="1:46" ht="12.95" customHeight="1" x14ac:dyDescent="0.15">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row>
    <row r="409" spans="1:46" ht="12.95" customHeight="1" x14ac:dyDescent="0.15">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row>
    <row r="410" spans="1:46" ht="12.95" customHeight="1" x14ac:dyDescent="0.15">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row>
    <row r="411" spans="1:46" ht="12.95" customHeight="1" x14ac:dyDescent="0.15">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row>
    <row r="412" spans="1:46" ht="12.95" customHeight="1" x14ac:dyDescent="0.15">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row>
    <row r="413" spans="1:46" ht="12.95" customHeight="1" x14ac:dyDescent="0.15">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row>
    <row r="414" spans="1:46" ht="12.95" customHeight="1" x14ac:dyDescent="0.15">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row>
    <row r="415" spans="1:46" ht="12.95" customHeight="1" x14ac:dyDescent="0.15">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row>
    <row r="416" spans="1:46" ht="12.95" customHeight="1" x14ac:dyDescent="0.15">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row>
    <row r="417" spans="1:46" ht="12.95" customHeight="1" x14ac:dyDescent="0.15">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row>
    <row r="418" spans="1:46" ht="12.95" customHeight="1" x14ac:dyDescent="0.15">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row>
    <row r="419" spans="1:46" ht="12.95" customHeight="1" x14ac:dyDescent="0.15">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row>
    <row r="420" spans="1:46" ht="12.95" customHeight="1" x14ac:dyDescent="0.15">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row>
    <row r="421" spans="1:46" ht="12.95" customHeight="1" x14ac:dyDescent="0.15">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row>
    <row r="422" spans="1:46" ht="12.95" customHeight="1" x14ac:dyDescent="0.15">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row>
    <row r="423" spans="1:46" ht="12.95" customHeight="1" x14ac:dyDescent="0.15">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row>
    <row r="424" spans="1:46" ht="12.95" customHeight="1" x14ac:dyDescent="0.15">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row>
    <row r="425" spans="1:46" ht="12.95" customHeight="1" x14ac:dyDescent="0.15">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row>
    <row r="426" spans="1:46" ht="12.95" customHeight="1" x14ac:dyDescent="0.15">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row>
    <row r="427" spans="1:46" ht="12.95" customHeight="1" x14ac:dyDescent="0.15">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row>
    <row r="428" spans="1:46" ht="12.95" customHeight="1" x14ac:dyDescent="0.15">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row>
    <row r="429" spans="1:46" ht="12.95" customHeight="1" x14ac:dyDescent="0.15">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row>
    <row r="430" spans="1:46" ht="12.95" customHeight="1" x14ac:dyDescent="0.15">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row>
    <row r="431" spans="1:46" ht="12.95" customHeight="1" x14ac:dyDescent="0.15">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row>
    <row r="432" spans="1:46" ht="12.95" customHeight="1" x14ac:dyDescent="0.15">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row>
    <row r="433" spans="1:46" ht="12.95" customHeight="1" x14ac:dyDescent="0.15">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row>
    <row r="434" spans="1:46" ht="12.95" customHeight="1" x14ac:dyDescent="0.15">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row>
    <row r="435" spans="1:46" ht="12.95" customHeight="1" x14ac:dyDescent="0.15">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row>
    <row r="436" spans="1:46" ht="12.95" customHeight="1" x14ac:dyDescent="0.15">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row>
    <row r="437" spans="1:46" ht="12.95" customHeight="1" x14ac:dyDescent="0.15">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row>
    <row r="438" spans="1:46" ht="12.95" customHeight="1" x14ac:dyDescent="0.15">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row>
    <row r="439" spans="1:46" ht="12.95" customHeight="1" x14ac:dyDescent="0.15">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row>
    <row r="440" spans="1:46" ht="12.95" customHeight="1" x14ac:dyDescent="0.15">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row>
    <row r="441" spans="1:46" ht="12.95" customHeight="1" x14ac:dyDescent="0.15">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row>
    <row r="442" spans="1:46" ht="12.95" customHeight="1" x14ac:dyDescent="0.15">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row>
    <row r="443" spans="1:46" ht="12.95" customHeight="1" x14ac:dyDescent="0.15">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row>
    <row r="444" spans="1:46" ht="12.95" customHeight="1" x14ac:dyDescent="0.15">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row>
    <row r="445" spans="1:46" ht="12.95" customHeight="1" x14ac:dyDescent="0.15">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row>
    <row r="446" spans="1:46" ht="12.95" customHeight="1" x14ac:dyDescent="0.15">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row>
    <row r="447" spans="1:46" ht="12.95" customHeight="1" x14ac:dyDescent="0.15">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row>
    <row r="448" spans="1:46" ht="12.95" customHeight="1" x14ac:dyDescent="0.15">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row>
    <row r="449" spans="1:46" ht="12.95" customHeight="1" x14ac:dyDescent="0.15">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row>
    <row r="450" spans="1:46" ht="12.95" customHeight="1" x14ac:dyDescent="0.15">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row>
    <row r="451" spans="1:46" ht="12.95" customHeight="1" x14ac:dyDescent="0.15">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row>
    <row r="452" spans="1:46" ht="12.95" customHeight="1" x14ac:dyDescent="0.15">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row>
    <row r="453" spans="1:46" ht="12.95" customHeight="1" x14ac:dyDescent="0.15">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row>
    <row r="454" spans="1:46" ht="12.95" customHeight="1" x14ac:dyDescent="0.15">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row>
    <row r="455" spans="1:46" ht="12.95" customHeight="1" x14ac:dyDescent="0.15">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row>
    <row r="456" spans="1:46" ht="12.95" customHeight="1" x14ac:dyDescent="0.15">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row>
    <row r="457" spans="1:46" ht="12.95" customHeight="1" x14ac:dyDescent="0.15">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row>
    <row r="458" spans="1:46" ht="12.95" customHeight="1" x14ac:dyDescent="0.15">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row>
    <row r="459" spans="1:46" ht="12.95" customHeight="1" x14ac:dyDescent="0.15">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row>
    <row r="460" spans="1:46" ht="12.95" customHeight="1" x14ac:dyDescent="0.15">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row>
    <row r="461" spans="1:46" ht="12.95" customHeight="1" x14ac:dyDescent="0.15">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row>
    <row r="462" spans="1:46" ht="12.95" customHeight="1" x14ac:dyDescent="0.15">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row>
    <row r="463" spans="1:46" ht="12.95" customHeight="1" x14ac:dyDescent="0.15">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row>
    <row r="464" spans="1:46" ht="12.95" customHeight="1" x14ac:dyDescent="0.15">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row>
    <row r="465" spans="1:46" ht="12.95" customHeight="1" x14ac:dyDescent="0.15">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row>
    <row r="466" spans="1:46" ht="12.95" customHeight="1" x14ac:dyDescent="0.15">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row>
    <row r="467" spans="1:46" ht="12.95" customHeight="1" x14ac:dyDescent="0.15">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row>
    <row r="468" spans="1:46" ht="12.95" customHeight="1" x14ac:dyDescent="0.15">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row>
    <row r="469" spans="1:46" ht="12.95" customHeight="1" x14ac:dyDescent="0.15">
      <c r="A469"/>
      <c r="B469"/>
      <c r="C469"/>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row>
    <row r="470" spans="1:46" ht="12.95" customHeight="1" x14ac:dyDescent="0.15">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row>
    <row r="471" spans="1:46" ht="12.95" customHeight="1" x14ac:dyDescent="0.15">
      <c r="A471"/>
      <c r="B471"/>
      <c r="C47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row>
    <row r="472" spans="1:46" ht="12.95" customHeight="1" x14ac:dyDescent="0.15">
      <c r="A472"/>
      <c r="B472"/>
      <c r="C472"/>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row>
    <row r="473" spans="1:46" ht="12.95" customHeight="1" x14ac:dyDescent="0.15">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row>
    <row r="474" spans="1:46" ht="12.95" customHeight="1" x14ac:dyDescent="0.15">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row>
    <row r="475" spans="1:46" ht="12.95" customHeight="1" x14ac:dyDescent="0.15">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row>
    <row r="476" spans="1:46" ht="12.95" customHeight="1" x14ac:dyDescent="0.15">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row>
    <row r="477" spans="1:46" ht="12.95" customHeight="1" x14ac:dyDescent="0.15">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row>
    <row r="478" spans="1:46" ht="12.95" customHeight="1" x14ac:dyDescent="0.15">
      <c r="A478"/>
      <c r="B478"/>
      <c r="C478"/>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row>
    <row r="479" spans="1:46" ht="12.95" customHeight="1" x14ac:dyDescent="0.15">
      <c r="A479"/>
      <c r="B479"/>
      <c r="C479"/>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row>
    <row r="480" spans="1:46" ht="12.95" customHeight="1" x14ac:dyDescent="0.15">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row>
    <row r="481" spans="1:46" ht="12.95" customHeight="1" x14ac:dyDescent="0.15">
      <c r="A481"/>
      <c r="B481"/>
      <c r="C481"/>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row>
    <row r="482" spans="1:46" ht="12.95" customHeight="1" x14ac:dyDescent="0.15">
      <c r="A482"/>
      <c r="B482"/>
      <c r="C482"/>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row>
    <row r="483" spans="1:46" ht="12.95" customHeight="1" x14ac:dyDescent="0.15">
      <c r="A483"/>
      <c r="B483"/>
      <c r="C483"/>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row>
    <row r="484" spans="1:46" ht="12.95" customHeight="1" x14ac:dyDescent="0.15">
      <c r="A484"/>
      <c r="B484"/>
      <c r="C484"/>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row>
    <row r="485" spans="1:46" ht="12.95" customHeight="1" x14ac:dyDescent="0.15">
      <c r="A485"/>
      <c r="B485"/>
      <c r="C485"/>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row>
    <row r="486" spans="1:46" ht="12.95" customHeight="1" x14ac:dyDescent="0.15">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row>
    <row r="487" spans="1:46" ht="12.95" customHeight="1" x14ac:dyDescent="0.15">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row>
    <row r="488" spans="1:46" ht="12.95" customHeight="1" x14ac:dyDescent="0.15">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row>
    <row r="489" spans="1:46" ht="12.95" customHeight="1" x14ac:dyDescent="0.15">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row>
    <row r="490" spans="1:46" ht="12.95" customHeight="1" x14ac:dyDescent="0.15">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row>
    <row r="491" spans="1:46" ht="12.95" customHeight="1" x14ac:dyDescent="0.15">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row>
    <row r="492" spans="1:46" ht="12.95" customHeight="1" x14ac:dyDescent="0.15">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row>
    <row r="493" spans="1:46" ht="12.95" customHeight="1" x14ac:dyDescent="0.15">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row>
    <row r="494" spans="1:46" ht="12.95" customHeight="1" x14ac:dyDescent="0.15">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row>
    <row r="495" spans="1:46" ht="12.95" customHeight="1" x14ac:dyDescent="0.15">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row>
    <row r="496" spans="1:46" ht="12.95" customHeight="1" x14ac:dyDescent="0.15">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row>
    <row r="497" spans="1:46" ht="12.95" customHeight="1" x14ac:dyDescent="0.15">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row>
    <row r="498" spans="1:46" ht="12.95" customHeight="1" x14ac:dyDescent="0.15">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row>
    <row r="499" spans="1:46" ht="12.95" customHeight="1" x14ac:dyDescent="0.15">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row>
    <row r="500" spans="1:46" ht="12.95" customHeight="1" x14ac:dyDescent="0.15">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row>
    <row r="501" spans="1:46" ht="12.95" customHeight="1" x14ac:dyDescent="0.15">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row>
    <row r="502" spans="1:46" ht="12.95" customHeight="1" x14ac:dyDescent="0.15">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row>
    <row r="503" spans="1:46" ht="12.95" customHeight="1" x14ac:dyDescent="0.15">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row>
    <row r="504" spans="1:46" ht="12.95" customHeight="1" x14ac:dyDescent="0.15">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row>
    <row r="505" spans="1:46" ht="12.95" customHeight="1" x14ac:dyDescent="0.15">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row>
    <row r="506" spans="1:46" ht="12.95" customHeight="1" x14ac:dyDescent="0.15">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row>
    <row r="507" spans="1:46" ht="12.95" customHeight="1" x14ac:dyDescent="0.15">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row>
    <row r="508" spans="1:46" ht="12.95" customHeight="1" x14ac:dyDescent="0.15">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row>
    <row r="509" spans="1:46" ht="12.95" customHeight="1" x14ac:dyDescent="0.15">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row>
    <row r="510" spans="1:46" ht="12.95" customHeight="1" x14ac:dyDescent="0.15">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row>
    <row r="511" spans="1:46" ht="12.95" customHeight="1" x14ac:dyDescent="0.15">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row>
    <row r="512" spans="1:46" ht="12.95" customHeight="1" x14ac:dyDescent="0.15">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row>
    <row r="513" spans="1:46" ht="12.95" customHeight="1" x14ac:dyDescent="0.15">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row>
    <row r="514" spans="1:46" ht="12.95" customHeight="1" x14ac:dyDescent="0.15">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row>
    <row r="515" spans="1:46" ht="12.95" customHeight="1" x14ac:dyDescent="0.15">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row>
    <row r="516" spans="1:46" ht="12.95" customHeight="1" x14ac:dyDescent="0.15">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row>
    <row r="517" spans="1:46" ht="12.95" customHeight="1" x14ac:dyDescent="0.15">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row>
    <row r="518" spans="1:46" ht="12.95" customHeight="1" x14ac:dyDescent="0.15">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row>
    <row r="519" spans="1:46" ht="12.95" customHeight="1" x14ac:dyDescent="0.15">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row>
    <row r="520" spans="1:46" ht="12.95" customHeight="1" x14ac:dyDescent="0.15">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row>
    <row r="521" spans="1:46" ht="12.95" customHeight="1" x14ac:dyDescent="0.15">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row>
    <row r="522" spans="1:46" ht="12.95" customHeight="1" x14ac:dyDescent="0.15">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row>
    <row r="523" spans="1:46" ht="12.95" customHeight="1" x14ac:dyDescent="0.15">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row>
    <row r="524" spans="1:46" ht="12.95" customHeight="1" x14ac:dyDescent="0.15">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row>
    <row r="525" spans="1:46" ht="12.95" customHeight="1" x14ac:dyDescent="0.15">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row>
    <row r="526" spans="1:46" ht="12.95" customHeight="1" x14ac:dyDescent="0.15">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row>
    <row r="527" spans="1:46" ht="12.95" customHeight="1" x14ac:dyDescent="0.15">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row>
    <row r="528" spans="1:46" ht="12.95" customHeight="1" x14ac:dyDescent="0.15">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row>
    <row r="529" spans="1:46" ht="12.95" customHeight="1" x14ac:dyDescent="0.15">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row>
    <row r="530" spans="1:46" ht="12.95" customHeight="1" x14ac:dyDescent="0.15">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row>
    <row r="531" spans="1:46" ht="12.95" customHeight="1" x14ac:dyDescent="0.15">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row>
    <row r="532" spans="1:46" ht="12.95" customHeight="1" x14ac:dyDescent="0.15">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row>
    <row r="533" spans="1:46" ht="12.95" customHeight="1" x14ac:dyDescent="0.15">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row>
    <row r="534" spans="1:46" ht="12.95" customHeight="1" x14ac:dyDescent="0.15">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row>
    <row r="535" spans="1:46" ht="12.95" customHeight="1" x14ac:dyDescent="0.15">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row>
    <row r="536" spans="1:46" ht="12.95" customHeight="1" x14ac:dyDescent="0.15">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row>
    <row r="537" spans="1:46" ht="12.95" customHeight="1" x14ac:dyDescent="0.15">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row>
    <row r="538" spans="1:46" ht="12.95" customHeight="1" x14ac:dyDescent="0.15">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row>
    <row r="539" spans="1:46" ht="12.95" customHeight="1" x14ac:dyDescent="0.15">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row>
    <row r="540" spans="1:46" ht="12.95" customHeight="1" x14ac:dyDescent="0.15">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row>
    <row r="541" spans="1:46" ht="12.95" customHeight="1" x14ac:dyDescent="0.15">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row>
    <row r="542" spans="1:46" ht="12.95" customHeight="1" x14ac:dyDescent="0.15">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row>
    <row r="543" spans="1:46" ht="12.95" customHeight="1" x14ac:dyDescent="0.15">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row>
    <row r="544" spans="1:46" ht="12.95" customHeight="1" x14ac:dyDescent="0.15">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row>
    <row r="545" spans="1:46" ht="12.95" customHeight="1" x14ac:dyDescent="0.15">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row>
    <row r="546" spans="1:46" ht="12.95" customHeight="1" x14ac:dyDescent="0.15">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row>
    <row r="547" spans="1:46" ht="12.95" customHeight="1" x14ac:dyDescent="0.15">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row>
    <row r="548" spans="1:46" ht="12.95" customHeight="1" x14ac:dyDescent="0.15">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row>
    <row r="549" spans="1:46" ht="12.95" customHeight="1" x14ac:dyDescent="0.15">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row>
    <row r="550" spans="1:46" ht="12.95" customHeight="1" x14ac:dyDescent="0.15">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row>
    <row r="551" spans="1:46" ht="12.95" customHeight="1" x14ac:dyDescent="0.15">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row>
    <row r="552" spans="1:46" ht="12.95" customHeight="1" x14ac:dyDescent="0.15">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row>
    <row r="553" spans="1:46" ht="12.95" customHeight="1" x14ac:dyDescent="0.15">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row>
    <row r="554" spans="1:46" ht="12.95" customHeight="1" x14ac:dyDescent="0.15">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row>
    <row r="555" spans="1:46" ht="12.95" customHeight="1" x14ac:dyDescent="0.15">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row>
    <row r="556" spans="1:46" ht="12.95" customHeight="1" x14ac:dyDescent="0.15">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row>
    <row r="557" spans="1:46" ht="12.95" customHeight="1" x14ac:dyDescent="0.15">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row>
    <row r="558" spans="1:46" ht="12.95" customHeight="1" x14ac:dyDescent="0.15">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row>
    <row r="559" spans="1:46" ht="12.95" customHeight="1" x14ac:dyDescent="0.15">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row>
    <row r="560" spans="1:46" ht="12.95" customHeight="1" x14ac:dyDescent="0.15">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row>
    <row r="561" spans="1:46" ht="12.95" customHeight="1" x14ac:dyDescent="0.15">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row>
    <row r="562" spans="1:46" ht="12.95" customHeight="1" x14ac:dyDescent="0.15">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row>
    <row r="563" spans="1:46" ht="12.95" customHeight="1" x14ac:dyDescent="0.15">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row>
    <row r="564" spans="1:46" ht="12.95" customHeight="1" x14ac:dyDescent="0.15">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row>
    <row r="565" spans="1:46" ht="12.95" customHeight="1" x14ac:dyDescent="0.15">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row>
    <row r="566" spans="1:46" ht="12.95" customHeight="1" x14ac:dyDescent="0.15">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row>
    <row r="567" spans="1:46" ht="12.95" customHeight="1" x14ac:dyDescent="0.15">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row>
    <row r="568" spans="1:46" ht="12.95" customHeight="1" x14ac:dyDescent="0.15">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row>
    <row r="569" spans="1:46" ht="12.95" customHeight="1" x14ac:dyDescent="0.15">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row>
    <row r="570" spans="1:46" ht="12.95" customHeight="1" x14ac:dyDescent="0.15">
      <c r="A570"/>
      <c r="B570"/>
      <c r="C570"/>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row>
    <row r="571" spans="1:46" ht="12.95" customHeight="1" x14ac:dyDescent="0.15">
      <c r="A571"/>
      <c r="B571"/>
      <c r="C571"/>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row>
    <row r="572" spans="1:46" ht="12.95" customHeight="1" x14ac:dyDescent="0.15">
      <c r="A572"/>
      <c r="B572"/>
      <c r="C572"/>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row>
    <row r="573" spans="1:46" ht="12.95" customHeight="1" x14ac:dyDescent="0.15">
      <c r="A573"/>
      <c r="B573"/>
      <c r="C573"/>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row>
    <row r="574" spans="1:46" ht="12.95" customHeight="1" x14ac:dyDescent="0.15">
      <c r="A574"/>
      <c r="B574"/>
      <c r="C574"/>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row>
    <row r="575" spans="1:46" ht="12.95" customHeight="1" x14ac:dyDescent="0.15">
      <c r="A575"/>
      <c r="B575"/>
      <c r="C575"/>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row>
    <row r="576" spans="1:46" ht="12.95" customHeight="1" x14ac:dyDescent="0.15">
      <c r="A576"/>
      <c r="B576"/>
      <c r="C576"/>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row>
    <row r="577" spans="1:46" ht="12.95" customHeight="1" x14ac:dyDescent="0.15">
      <c r="A577"/>
      <c r="B577"/>
      <c r="C577"/>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row>
    <row r="578" spans="1:46" ht="12.95" customHeight="1" x14ac:dyDescent="0.15">
      <c r="A578"/>
      <c r="B578"/>
      <c r="C578"/>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row>
    <row r="579" spans="1:46" ht="12.95" customHeight="1" x14ac:dyDescent="0.15">
      <c r="A579"/>
      <c r="B579"/>
      <c r="C579"/>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row>
    <row r="580" spans="1:46" ht="12.95" customHeight="1" x14ac:dyDescent="0.15">
      <c r="A580"/>
      <c r="B580"/>
      <c r="C580"/>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row>
    <row r="581" spans="1:46" ht="12.95" customHeight="1" x14ac:dyDescent="0.15">
      <c r="A581"/>
      <c r="B581"/>
      <c r="C581"/>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row>
    <row r="582" spans="1:46" ht="12.95" customHeight="1" x14ac:dyDescent="0.15">
      <c r="A582"/>
      <c r="B582"/>
      <c r="C582"/>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row>
    <row r="583" spans="1:46" ht="12.95" customHeight="1" x14ac:dyDescent="0.15">
      <c r="A583"/>
      <c r="B583"/>
      <c r="C583"/>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row>
    <row r="584" spans="1:46" ht="12.95" customHeight="1" x14ac:dyDescent="0.15">
      <c r="A584"/>
      <c r="B584"/>
      <c r="C584"/>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row>
    <row r="585" spans="1:46" ht="12.95" customHeight="1" x14ac:dyDescent="0.15">
      <c r="A585"/>
      <c r="B585"/>
      <c r="C585"/>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row>
    <row r="586" spans="1:46" ht="12.95" customHeight="1" x14ac:dyDescent="0.15">
      <c r="A586"/>
      <c r="B586"/>
      <c r="C586"/>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row>
    <row r="587" spans="1:46" ht="12.95" customHeight="1" x14ac:dyDescent="0.15">
      <c r="A587"/>
      <c r="B587"/>
      <c r="C587"/>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row>
    <row r="588" spans="1:46" ht="12.95" customHeight="1" x14ac:dyDescent="0.15">
      <c r="A588"/>
      <c r="B588"/>
      <c r="C588"/>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row>
    <row r="589" spans="1:46" ht="12.95" customHeight="1" x14ac:dyDescent="0.15">
      <c r="A589"/>
      <c r="B589"/>
      <c r="C589"/>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row>
    <row r="590" spans="1:46" ht="12.95" customHeight="1" x14ac:dyDescent="0.15">
      <c r="A590"/>
      <c r="B590"/>
      <c r="C590"/>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row>
    <row r="591" spans="1:46" ht="12.95" customHeight="1" x14ac:dyDescent="0.15">
      <c r="A591"/>
      <c r="B591"/>
      <c r="C591"/>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row>
    <row r="592" spans="1:46" ht="12.95" customHeight="1" x14ac:dyDescent="0.15">
      <c r="A592"/>
      <c r="B592"/>
      <c r="C592"/>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row>
    <row r="593" spans="1:46" ht="12.95" customHeight="1" x14ac:dyDescent="0.15">
      <c r="A593"/>
      <c r="B593"/>
      <c r="C593"/>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row>
    <row r="594" spans="1:46" ht="12.95" customHeight="1" x14ac:dyDescent="0.15">
      <c r="A594"/>
      <c r="B594"/>
      <c r="C594"/>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row>
    <row r="595" spans="1:46" ht="12.95" customHeight="1" x14ac:dyDescent="0.15">
      <c r="A595"/>
      <c r="B595"/>
      <c r="C595"/>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row>
    <row r="596" spans="1:46" ht="12.95" customHeight="1" x14ac:dyDescent="0.15">
      <c r="A596"/>
      <c r="B596"/>
      <c r="C596"/>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row>
    <row r="597" spans="1:46" ht="12.95" customHeight="1" x14ac:dyDescent="0.15">
      <c r="A597"/>
      <c r="B597"/>
      <c r="C597"/>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row>
    <row r="598" spans="1:46" ht="12.95" customHeight="1" x14ac:dyDescent="0.15">
      <c r="A598"/>
      <c r="B598"/>
      <c r="C598"/>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row>
    <row r="599" spans="1:46" ht="12.95" customHeight="1" x14ac:dyDescent="0.15">
      <c r="A599"/>
      <c r="B599"/>
      <c r="C599"/>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row>
    <row r="600" spans="1:46" ht="12.95" customHeight="1" x14ac:dyDescent="0.15">
      <c r="A600"/>
      <c r="B600"/>
      <c r="C600"/>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row>
    <row r="601" spans="1:46" ht="12.95" customHeight="1" x14ac:dyDescent="0.15">
      <c r="A601"/>
      <c r="B601"/>
      <c r="C601"/>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row>
    <row r="602" spans="1:46" ht="12.95" customHeight="1" x14ac:dyDescent="0.15">
      <c r="A602"/>
      <c r="B602"/>
      <c r="C602"/>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row>
    <row r="603" spans="1:46" ht="12.95" customHeight="1" x14ac:dyDescent="0.15">
      <c r="A603"/>
      <c r="B603"/>
      <c r="C603"/>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row>
    <row r="604" spans="1:46" ht="12.95" customHeight="1" x14ac:dyDescent="0.15">
      <c r="A604"/>
      <c r="B604"/>
      <c r="C604"/>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row>
    <row r="605" spans="1:46" ht="12.95" customHeight="1" x14ac:dyDescent="0.15">
      <c r="A605"/>
      <c r="B605"/>
      <c r="C605"/>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row>
    <row r="606" spans="1:46" ht="12.95" customHeight="1" x14ac:dyDescent="0.15">
      <c r="A606"/>
      <c r="B606"/>
      <c r="C606"/>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row>
    <row r="607" spans="1:46" ht="12.95" customHeight="1" x14ac:dyDescent="0.15">
      <c r="A607"/>
      <c r="B607"/>
      <c r="C607"/>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row>
    <row r="608" spans="1:46" ht="12.95" customHeight="1" x14ac:dyDescent="0.15">
      <c r="A608"/>
      <c r="B608"/>
      <c r="C608"/>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row>
    <row r="609" spans="1:46" ht="12.95" customHeight="1" x14ac:dyDescent="0.15">
      <c r="A609"/>
      <c r="B609"/>
      <c r="C609"/>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row>
    <row r="610" spans="1:46" ht="12.95" customHeight="1" x14ac:dyDescent="0.15">
      <c r="A610"/>
      <c r="B610"/>
      <c r="C610"/>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row>
    <row r="611" spans="1:46" ht="12.95" customHeight="1" x14ac:dyDescent="0.15">
      <c r="A611"/>
      <c r="B611"/>
      <c r="C611"/>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row>
    <row r="612" spans="1:46" ht="12.95" customHeight="1" x14ac:dyDescent="0.15">
      <c r="A612"/>
      <c r="B612"/>
      <c r="C612"/>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row>
    <row r="613" spans="1:46" ht="12.95" customHeight="1" x14ac:dyDescent="0.15">
      <c r="A613"/>
      <c r="B613"/>
      <c r="C613"/>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row>
    <row r="614" spans="1:46" ht="12.95" customHeight="1" x14ac:dyDescent="0.15">
      <c r="A614"/>
      <c r="B614"/>
      <c r="C614"/>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row>
    <row r="615" spans="1:46" ht="12.95" customHeight="1" x14ac:dyDescent="0.15">
      <c r="A615"/>
      <c r="B615"/>
      <c r="C615"/>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row>
    <row r="616" spans="1:46" ht="12.95" customHeight="1" x14ac:dyDescent="0.15">
      <c r="A616"/>
      <c r="B616"/>
      <c r="C616"/>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row>
    <row r="617" spans="1:46" ht="12.95" customHeight="1" x14ac:dyDescent="0.15">
      <c r="A617"/>
      <c r="B617"/>
      <c r="C617"/>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row>
    <row r="618" spans="1:46" ht="12.95" customHeight="1" x14ac:dyDescent="0.15">
      <c r="A618"/>
      <c r="B618"/>
      <c r="C618"/>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row>
    <row r="619" spans="1:46" ht="12.95" customHeight="1" x14ac:dyDescent="0.15">
      <c r="A619"/>
      <c r="B619"/>
      <c r="C619"/>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row>
    <row r="620" spans="1:46" ht="12.95" customHeight="1" x14ac:dyDescent="0.15">
      <c r="A620"/>
      <c r="B620"/>
      <c r="C620"/>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row>
    <row r="621" spans="1:46" ht="12.95" customHeight="1" x14ac:dyDescent="0.15">
      <c r="A621"/>
      <c r="B621"/>
      <c r="C621"/>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row>
    <row r="622" spans="1:46" ht="12.95" customHeight="1" x14ac:dyDescent="0.15">
      <c r="A622"/>
      <c r="B622"/>
      <c r="C622"/>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row>
    <row r="623" spans="1:46" ht="12.95" customHeight="1" x14ac:dyDescent="0.15">
      <c r="A623"/>
      <c r="B623"/>
      <c r="C623"/>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row>
    <row r="624" spans="1:46" ht="12.95" customHeight="1" x14ac:dyDescent="0.15">
      <c r="A624"/>
      <c r="B624"/>
      <c r="C624"/>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row>
    <row r="625" spans="1:46" ht="12.95" customHeight="1" x14ac:dyDescent="0.15">
      <c r="A625"/>
      <c r="B625"/>
      <c r="C625"/>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row>
    <row r="626" spans="1:46" ht="12.95" customHeight="1" x14ac:dyDescent="0.15">
      <c r="A626"/>
      <c r="B626"/>
      <c r="C626"/>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row>
    <row r="627" spans="1:46" ht="12.95" customHeight="1" x14ac:dyDescent="0.15">
      <c r="A627"/>
      <c r="B627"/>
      <c r="C627"/>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row>
    <row r="628" spans="1:46" ht="12.95" customHeight="1" x14ac:dyDescent="0.15">
      <c r="A628"/>
      <c r="B628"/>
      <c r="C628"/>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row>
    <row r="629" spans="1:46" ht="12.95" customHeight="1" x14ac:dyDescent="0.15">
      <c r="A629"/>
      <c r="B629"/>
      <c r="C629"/>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row>
    <row r="630" spans="1:46" ht="12.95" customHeight="1" x14ac:dyDescent="0.15">
      <c r="A630"/>
      <c r="B630"/>
      <c r="C630"/>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row>
    <row r="631" spans="1:46" ht="12.95" customHeight="1" x14ac:dyDescent="0.15">
      <c r="A631"/>
      <c r="B631"/>
      <c r="C631"/>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row>
    <row r="632" spans="1:46" ht="12.95" customHeight="1" x14ac:dyDescent="0.15">
      <c r="A632"/>
      <c r="B632"/>
      <c r="C632"/>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row>
    <row r="633" spans="1:46" ht="12.95" customHeight="1" x14ac:dyDescent="0.15">
      <c r="A633"/>
      <c r="B633"/>
      <c r="C633"/>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row>
    <row r="634" spans="1:46" ht="12.95" customHeight="1" x14ac:dyDescent="0.15">
      <c r="A634"/>
      <c r="B634"/>
      <c r="C634"/>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row>
    <row r="635" spans="1:46" ht="12.95" customHeight="1" x14ac:dyDescent="0.15">
      <c r="A635"/>
      <c r="B635"/>
      <c r="C635"/>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row>
    <row r="636" spans="1:46" ht="12.95" customHeight="1" x14ac:dyDescent="0.15">
      <c r="A636"/>
      <c r="B636"/>
      <c r="C636"/>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row>
    <row r="637" spans="1:46" ht="12.95" customHeight="1" x14ac:dyDescent="0.15">
      <c r="A637"/>
      <c r="B637"/>
      <c r="C637"/>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row>
    <row r="638" spans="1:46" ht="12.95" customHeight="1" x14ac:dyDescent="0.15">
      <c r="A638"/>
      <c r="B638"/>
      <c r="C638"/>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row>
    <row r="639" spans="1:46" ht="12.95" customHeight="1" x14ac:dyDescent="0.15">
      <c r="A639"/>
      <c r="B639"/>
      <c r="C639"/>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row>
    <row r="640" spans="1:46" ht="12.95" customHeight="1" x14ac:dyDescent="0.15">
      <c r="A640"/>
      <c r="B640"/>
      <c r="C640"/>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row>
    <row r="641" spans="1:46" ht="12.95" customHeight="1" x14ac:dyDescent="0.15">
      <c r="A641"/>
      <c r="B641"/>
      <c r="C641"/>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row>
    <row r="642" spans="1:46" ht="12.95" customHeight="1" x14ac:dyDescent="0.15">
      <c r="A642"/>
      <c r="B642"/>
      <c r="C642"/>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row>
    <row r="643" spans="1:46" ht="12.95" customHeight="1" x14ac:dyDescent="0.15">
      <c r="A643"/>
      <c r="B643"/>
      <c r="C643"/>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row>
    <row r="644" spans="1:46" ht="12.95" customHeight="1" x14ac:dyDescent="0.15">
      <c r="A644"/>
      <c r="B644"/>
      <c r="C644"/>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row>
    <row r="645" spans="1:46" ht="12.95" customHeight="1" x14ac:dyDescent="0.15">
      <c r="A645"/>
      <c r="B645"/>
      <c r="C645"/>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row>
    <row r="646" spans="1:46" ht="12.95" customHeight="1" x14ac:dyDescent="0.15">
      <c r="A646"/>
      <c r="B646"/>
      <c r="C646"/>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row>
    <row r="647" spans="1:46" ht="12.95" customHeight="1" x14ac:dyDescent="0.15">
      <c r="A647"/>
      <c r="B647"/>
      <c r="C647"/>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row>
    <row r="648" spans="1:46" ht="12.95" customHeight="1" x14ac:dyDescent="0.15">
      <c r="A648"/>
      <c r="B648"/>
      <c r="C648"/>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row>
    <row r="649" spans="1:46" ht="12.95" customHeight="1" x14ac:dyDescent="0.15">
      <c r="A649"/>
      <c r="B649"/>
      <c r="C649"/>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row>
    <row r="650" spans="1:46" ht="12.95" customHeight="1" x14ac:dyDescent="0.15">
      <c r="A650"/>
      <c r="B650"/>
      <c r="C650"/>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row>
    <row r="651" spans="1:46" ht="12.95" customHeight="1" x14ac:dyDescent="0.15">
      <c r="A651"/>
      <c r="B651"/>
      <c r="C651"/>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row>
    <row r="652" spans="1:46" ht="12.95" customHeight="1" x14ac:dyDescent="0.15">
      <c r="A652"/>
      <c r="B652"/>
      <c r="C652"/>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row>
    <row r="653" spans="1:46" ht="12.95" customHeight="1" x14ac:dyDescent="0.15">
      <c r="A653"/>
      <c r="B653"/>
      <c r="C653"/>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row>
    <row r="654" spans="1:46" ht="12.95" customHeight="1" x14ac:dyDescent="0.15">
      <c r="A654"/>
      <c r="B654"/>
      <c r="C654"/>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row>
    <row r="655" spans="1:46" ht="12.95" customHeight="1" x14ac:dyDescent="0.15">
      <c r="A655"/>
      <c r="B655"/>
      <c r="C655"/>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row>
    <row r="656" spans="1:46" ht="12.95" customHeight="1" x14ac:dyDescent="0.15">
      <c r="A656"/>
      <c r="B656"/>
      <c r="C656"/>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row>
    <row r="657" spans="1:46" ht="12.95" customHeight="1" x14ac:dyDescent="0.15">
      <c r="A657"/>
      <c r="B657"/>
      <c r="C657"/>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row>
    <row r="658" spans="1:46" ht="12.95" customHeight="1" x14ac:dyDescent="0.15">
      <c r="A658"/>
      <c r="B658"/>
      <c r="C658"/>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row>
    <row r="659" spans="1:46" ht="12.95" customHeight="1" x14ac:dyDescent="0.15">
      <c r="A659"/>
      <c r="B659"/>
      <c r="C659"/>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row>
    <row r="660" spans="1:46" ht="12.95" customHeight="1" x14ac:dyDescent="0.15">
      <c r="A660"/>
      <c r="B660"/>
      <c r="C660"/>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row>
    <row r="661" spans="1:46" ht="12.95" customHeight="1" x14ac:dyDescent="0.15">
      <c r="A661"/>
      <c r="B661"/>
      <c r="C661"/>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row>
    <row r="662" spans="1:46" ht="12.95" customHeight="1" x14ac:dyDescent="0.15">
      <c r="A662"/>
      <c r="B662"/>
      <c r="C662"/>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row>
    <row r="663" spans="1:46" ht="12.95" customHeight="1" x14ac:dyDescent="0.15">
      <c r="A663"/>
      <c r="B663"/>
      <c r="C663"/>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row>
    <row r="664" spans="1:46" ht="12.95" customHeight="1" x14ac:dyDescent="0.15">
      <c r="A664"/>
      <c r="B664"/>
      <c r="C664"/>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row>
    <row r="665" spans="1:46" ht="12.95" customHeight="1" x14ac:dyDescent="0.15">
      <c r="A665"/>
      <c r="B665"/>
      <c r="C665"/>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row>
    <row r="666" spans="1:46" ht="12.95" customHeight="1" x14ac:dyDescent="0.15">
      <c r="A666"/>
      <c r="B666"/>
      <c r="C666"/>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row>
    <row r="667" spans="1:46" ht="12.95" customHeight="1" x14ac:dyDescent="0.15">
      <c r="A667"/>
      <c r="B667"/>
      <c r="C667"/>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row>
    <row r="668" spans="1:46" ht="12.95" customHeight="1" x14ac:dyDescent="0.15">
      <c r="A668"/>
      <c r="B668"/>
      <c r="C668"/>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row>
    <row r="669" spans="1:46" ht="12.95" customHeight="1" x14ac:dyDescent="0.15">
      <c r="A669"/>
      <c r="B669"/>
      <c r="C669"/>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row>
    <row r="670" spans="1:46" ht="12.95" customHeight="1" x14ac:dyDescent="0.15">
      <c r="A670"/>
      <c r="B670"/>
      <c r="C670"/>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row>
    <row r="671" spans="1:46" ht="12.95" customHeight="1" x14ac:dyDescent="0.15">
      <c r="A671"/>
      <c r="B671"/>
      <c r="C671"/>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row>
    <row r="672" spans="1:46" ht="12.95" customHeight="1" x14ac:dyDescent="0.15">
      <c r="A672"/>
      <c r="B672"/>
      <c r="C672"/>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row>
    <row r="673" spans="1:46" ht="12.95" customHeight="1" x14ac:dyDescent="0.15">
      <c r="A673"/>
      <c r="B673"/>
      <c r="C673"/>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row>
    <row r="674" spans="1:46" ht="12.95" customHeight="1" x14ac:dyDescent="0.15">
      <c r="A674"/>
      <c r="B674"/>
      <c r="C674"/>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row>
    <row r="675" spans="1:46" ht="12.95" customHeight="1" x14ac:dyDescent="0.15">
      <c r="A675"/>
      <c r="B675"/>
      <c r="C675"/>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row>
    <row r="676" spans="1:46" ht="12.95" customHeight="1" x14ac:dyDescent="0.15">
      <c r="A676"/>
      <c r="B676"/>
      <c r="C676"/>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row>
    <row r="677" spans="1:46" ht="12.95" customHeight="1" x14ac:dyDescent="0.15">
      <c r="A677"/>
      <c r="B677"/>
      <c r="C677"/>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row>
    <row r="678" spans="1:46" ht="12.95" customHeight="1" x14ac:dyDescent="0.15">
      <c r="A678"/>
      <c r="B678"/>
      <c r="C678"/>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row>
    <row r="679" spans="1:46" ht="12.95" customHeight="1" x14ac:dyDescent="0.15">
      <c r="A679"/>
      <c r="B679"/>
      <c r="C679"/>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row>
    <row r="680" spans="1:46" ht="12.95" customHeight="1" x14ac:dyDescent="0.15">
      <c r="A680"/>
      <c r="B680"/>
      <c r="C680"/>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row>
    <row r="681" spans="1:46" ht="12.95" customHeight="1" x14ac:dyDescent="0.15">
      <c r="A681"/>
      <c r="B681"/>
      <c r="C681"/>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row>
    <row r="682" spans="1:46" ht="12.95" customHeight="1" x14ac:dyDescent="0.15">
      <c r="A682"/>
      <c r="B682"/>
      <c r="C682"/>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row>
    <row r="683" spans="1:46" ht="12.95" customHeight="1" x14ac:dyDescent="0.15">
      <c r="A683"/>
      <c r="B683"/>
      <c r="C683"/>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row>
    <row r="684" spans="1:46" ht="12.95" customHeight="1" x14ac:dyDescent="0.15">
      <c r="A684"/>
      <c r="B684"/>
      <c r="C684"/>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row>
    <row r="685" spans="1:46" ht="12.95" customHeight="1" x14ac:dyDescent="0.15">
      <c r="A685"/>
      <c r="B685"/>
      <c r="C685"/>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row>
    <row r="686" spans="1:46" ht="12.95" customHeight="1" x14ac:dyDescent="0.15">
      <c r="A686"/>
      <c r="B686"/>
      <c r="C686"/>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row>
    <row r="687" spans="1:46" ht="12.95" customHeight="1" x14ac:dyDescent="0.15">
      <c r="A687"/>
      <c r="B687"/>
      <c r="C687"/>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row>
    <row r="688" spans="1:46" ht="12.95" customHeight="1" x14ac:dyDescent="0.15">
      <c r="A688"/>
      <c r="B688"/>
      <c r="C688"/>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row>
    <row r="689" spans="1:46" ht="12.95" customHeight="1" x14ac:dyDescent="0.15">
      <c r="A689"/>
      <c r="B689"/>
      <c r="C689"/>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row>
    <row r="690" spans="1:46" ht="12.95" customHeight="1" x14ac:dyDescent="0.15">
      <c r="A690"/>
      <c r="B690"/>
      <c r="C690"/>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row>
    <row r="691" spans="1:46" ht="12.95" customHeight="1" x14ac:dyDescent="0.15">
      <c r="A691"/>
      <c r="B691"/>
      <c r="C691"/>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row>
    <row r="692" spans="1:46" ht="12.95" customHeight="1" x14ac:dyDescent="0.15">
      <c r="A692"/>
      <c r="B692"/>
      <c r="C692"/>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row>
    <row r="693" spans="1:46" ht="12.95" customHeight="1" x14ac:dyDescent="0.15">
      <c r="A693"/>
      <c r="B693"/>
      <c r="C693"/>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row>
    <row r="694" spans="1:46" ht="12.95" customHeight="1" x14ac:dyDescent="0.15">
      <c r="A694"/>
      <c r="B694"/>
      <c r="C694"/>
      <c r="D694"/>
      <c r="E694"/>
      <c r="F694"/>
      <c r="G694"/>
      <c r="H694"/>
      <c r="I694"/>
      <c r="J694"/>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row>
    <row r="695" spans="1:46" ht="12.95" customHeight="1" x14ac:dyDescent="0.15">
      <c r="A695"/>
      <c r="B695"/>
      <c r="C695"/>
      <c r="D695"/>
      <c r="E695"/>
      <c r="F695"/>
      <c r="G695"/>
      <c r="H695"/>
      <c r="I695"/>
      <c r="J695"/>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row>
    <row r="696" spans="1:46" ht="12.95" customHeight="1" x14ac:dyDescent="0.15">
      <c r="A696"/>
      <c r="B696"/>
      <c r="C696"/>
      <c r="D696"/>
      <c r="E696"/>
      <c r="F696"/>
      <c r="G696"/>
      <c r="H696"/>
      <c r="I696"/>
      <c r="J696"/>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row>
    <row r="697" spans="1:46" ht="12.95" customHeight="1" x14ac:dyDescent="0.15">
      <c r="A697"/>
      <c r="B697"/>
      <c r="C697"/>
      <c r="D697"/>
      <c r="E697"/>
      <c r="F697"/>
      <c r="G697"/>
      <c r="H697"/>
      <c r="I697"/>
      <c r="J697"/>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row>
    <row r="698" spans="1:46" ht="12.95" customHeight="1" x14ac:dyDescent="0.15">
      <c r="A698"/>
      <c r="B698"/>
      <c r="C698"/>
      <c r="D698"/>
      <c r="E698"/>
      <c r="F698"/>
      <c r="G698"/>
      <c r="H698"/>
      <c r="I698"/>
      <c r="J698"/>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row>
    <row r="699" spans="1:46" ht="12.95" customHeight="1" x14ac:dyDescent="0.15">
      <c r="A699"/>
      <c r="B699"/>
      <c r="C699"/>
      <c r="D699"/>
      <c r="E699"/>
      <c r="F699"/>
      <c r="G699"/>
      <c r="H699"/>
      <c r="I699"/>
      <c r="J699"/>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row>
    <row r="700" spans="1:46" ht="12.95" customHeight="1" x14ac:dyDescent="0.15">
      <c r="A700"/>
      <c r="B700"/>
      <c r="C700"/>
      <c r="D700"/>
      <c r="E700"/>
      <c r="F700"/>
      <c r="G700"/>
      <c r="H700"/>
      <c r="I700"/>
      <c r="J700"/>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row>
    <row r="701" spans="1:46" ht="12.95" customHeight="1" x14ac:dyDescent="0.15">
      <c r="A701"/>
      <c r="B701"/>
      <c r="C701"/>
      <c r="D701"/>
      <c r="E701"/>
      <c r="F701"/>
      <c r="G701"/>
      <c r="H701"/>
      <c r="I701"/>
      <c r="J701"/>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row>
    <row r="702" spans="1:46" ht="12.95" customHeight="1" x14ac:dyDescent="0.15">
      <c r="A702"/>
      <c r="B702"/>
      <c r="C702"/>
      <c r="D702"/>
      <c r="E702"/>
      <c r="F702"/>
      <c r="G702"/>
      <c r="H702"/>
      <c r="I702"/>
      <c r="J702"/>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row>
    <row r="703" spans="1:46" ht="12.95" customHeight="1" x14ac:dyDescent="0.15">
      <c r="A703"/>
      <c r="B703"/>
      <c r="C703"/>
      <c r="D703"/>
      <c r="E703"/>
      <c r="F703"/>
      <c r="G703"/>
      <c r="H703"/>
      <c r="I703"/>
      <c r="J703"/>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row>
    <row r="704" spans="1:46" ht="12.95" customHeight="1" x14ac:dyDescent="0.15">
      <c r="A704"/>
      <c r="B704"/>
      <c r="C704"/>
      <c r="D704"/>
      <c r="E704"/>
      <c r="F704"/>
      <c r="G704"/>
      <c r="H704"/>
      <c r="I704"/>
      <c r="J704"/>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row>
    <row r="705" spans="1:46" ht="12.95" customHeight="1" x14ac:dyDescent="0.15">
      <c r="A705"/>
      <c r="B705"/>
      <c r="C705"/>
      <c r="D705"/>
      <c r="E705"/>
      <c r="F705"/>
      <c r="G705"/>
      <c r="H705"/>
      <c r="I705"/>
      <c r="J705"/>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row>
    <row r="706" spans="1:46" ht="12.95" customHeight="1" x14ac:dyDescent="0.15">
      <c r="A706"/>
      <c r="B706"/>
      <c r="C706"/>
      <c r="D706"/>
      <c r="E706"/>
      <c r="F706"/>
      <c r="G706"/>
      <c r="H706"/>
      <c r="I706"/>
      <c r="J706"/>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row>
    <row r="707" spans="1:46" ht="12.95" customHeight="1" x14ac:dyDescent="0.15">
      <c r="A707"/>
      <c r="B707"/>
      <c r="C707"/>
      <c r="D707"/>
      <c r="E707"/>
      <c r="F707"/>
      <c r="G707"/>
      <c r="H707"/>
      <c r="I707"/>
      <c r="J707"/>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row>
    <row r="708" spans="1:46" ht="12.95" customHeight="1" x14ac:dyDescent="0.15">
      <c r="A708"/>
      <c r="B708"/>
      <c r="C708"/>
      <c r="D708"/>
      <c r="E708"/>
      <c r="F708"/>
      <c r="G708"/>
      <c r="H708"/>
      <c r="I708"/>
      <c r="J708"/>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row>
    <row r="709" spans="1:46" ht="12.95" customHeight="1" x14ac:dyDescent="0.15">
      <c r="A709"/>
      <c r="B709"/>
      <c r="C709"/>
      <c r="D709"/>
      <c r="E709"/>
      <c r="F709"/>
      <c r="G709"/>
      <c r="H709"/>
      <c r="I709"/>
      <c r="J709"/>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row>
    <row r="710" spans="1:46" ht="12.95" customHeight="1" x14ac:dyDescent="0.15">
      <c r="A710"/>
      <c r="B710"/>
      <c r="C710"/>
      <c r="D710"/>
      <c r="E710"/>
      <c r="F710"/>
      <c r="G710"/>
      <c r="H710"/>
      <c r="I710"/>
      <c r="J710"/>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row>
    <row r="711" spans="1:46" ht="12.95" customHeight="1" x14ac:dyDescent="0.15">
      <c r="A711"/>
      <c r="B711"/>
      <c r="C711"/>
      <c r="D711"/>
      <c r="E711"/>
      <c r="F711"/>
      <c r="G711"/>
      <c r="H711"/>
      <c r="I711"/>
      <c r="J71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row>
    <row r="712" spans="1:46" ht="12.95" customHeight="1" x14ac:dyDescent="0.15">
      <c r="A712"/>
      <c r="B712"/>
      <c r="C712"/>
      <c r="D712"/>
      <c r="E712"/>
      <c r="F712"/>
      <c r="G712"/>
      <c r="H712"/>
      <c r="I712"/>
      <c r="J712"/>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row>
    <row r="713" spans="1:46" ht="12.95" customHeight="1" x14ac:dyDescent="0.15">
      <c r="A713"/>
      <c r="B713"/>
      <c r="C713"/>
      <c r="D713"/>
      <c r="E713"/>
      <c r="F713"/>
      <c r="G713"/>
      <c r="H713"/>
      <c r="I713"/>
      <c r="J713"/>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row>
    <row r="714" spans="1:46" ht="12.95" customHeight="1" x14ac:dyDescent="0.15">
      <c r="A714"/>
      <c r="B714"/>
      <c r="C714"/>
      <c r="D714"/>
      <c r="E714"/>
      <c r="F714"/>
      <c r="G714"/>
      <c r="H714"/>
      <c r="I714"/>
      <c r="J714"/>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row>
    <row r="715" spans="1:46" ht="12.95" customHeight="1" x14ac:dyDescent="0.15">
      <c r="A715"/>
      <c r="B715"/>
      <c r="C715"/>
      <c r="D715"/>
      <c r="E715"/>
      <c r="F715"/>
      <c r="G715"/>
      <c r="H715"/>
      <c r="I715"/>
      <c r="J715"/>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row>
    <row r="716" spans="1:46" ht="12.95" customHeight="1" x14ac:dyDescent="0.15">
      <c r="A716"/>
      <c r="B716"/>
      <c r="C716"/>
      <c r="D716"/>
      <c r="E716"/>
      <c r="F716"/>
      <c r="G716"/>
      <c r="H716"/>
      <c r="I716"/>
      <c r="J716"/>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row>
    <row r="717" spans="1:46" ht="12.95" customHeight="1" x14ac:dyDescent="0.15">
      <c r="A717"/>
      <c r="B717"/>
      <c r="C717"/>
      <c r="D717"/>
      <c r="E717"/>
      <c r="F717"/>
      <c r="G717"/>
      <c r="H717"/>
      <c r="I717"/>
      <c r="J717"/>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row>
    <row r="718" spans="1:46" ht="12.95" customHeight="1" x14ac:dyDescent="0.15">
      <c r="A718"/>
      <c r="B718"/>
      <c r="C718"/>
      <c r="D718"/>
      <c r="E718"/>
      <c r="F718"/>
      <c r="G718"/>
      <c r="H718"/>
      <c r="I718"/>
      <c r="J718"/>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row>
    <row r="719" spans="1:46" ht="12.95" customHeight="1" x14ac:dyDescent="0.15">
      <c r="A719"/>
      <c r="B719"/>
      <c r="C719"/>
      <c r="D719"/>
      <c r="E719"/>
      <c r="F719"/>
      <c r="G719"/>
      <c r="H719"/>
      <c r="I719"/>
      <c r="J719"/>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row>
    <row r="720" spans="1:46" ht="12.95" customHeight="1" x14ac:dyDescent="0.15">
      <c r="A720"/>
      <c r="B720"/>
      <c r="C720"/>
      <c r="D720"/>
      <c r="E720"/>
      <c r="F720"/>
      <c r="G720"/>
      <c r="H720"/>
      <c r="I720"/>
      <c r="J720"/>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row>
    <row r="721" spans="1:46" ht="12.95" customHeight="1" x14ac:dyDescent="0.15">
      <c r="A721"/>
      <c r="B721"/>
      <c r="C721"/>
      <c r="D721"/>
      <c r="E721"/>
      <c r="F721"/>
      <c r="G721"/>
      <c r="H721"/>
      <c r="I721"/>
      <c r="J72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row>
    <row r="722" spans="1:46" ht="12.95" customHeight="1" x14ac:dyDescent="0.15">
      <c r="A722"/>
      <c r="B722"/>
      <c r="C722"/>
      <c r="D722"/>
      <c r="E722"/>
      <c r="F722"/>
      <c r="G722"/>
      <c r="H722"/>
      <c r="I722"/>
      <c r="J722"/>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row>
    <row r="723" spans="1:46" ht="12.95" customHeight="1" x14ac:dyDescent="0.15">
      <c r="A723"/>
      <c r="B723"/>
      <c r="C723"/>
      <c r="D723"/>
      <c r="E723"/>
      <c r="F723"/>
      <c r="G723"/>
      <c r="H723"/>
      <c r="I723"/>
      <c r="J723"/>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row>
    <row r="724" spans="1:46" ht="12.95" customHeight="1" x14ac:dyDescent="0.15">
      <c r="A724"/>
      <c r="B724"/>
      <c r="C724"/>
      <c r="D724"/>
      <c r="E724"/>
      <c r="F724"/>
      <c r="G724"/>
      <c r="H724"/>
      <c r="I724"/>
      <c r="J724"/>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row>
    <row r="725" spans="1:46" ht="12.95" customHeight="1" x14ac:dyDescent="0.15">
      <c r="A725"/>
      <c r="B725"/>
      <c r="C725"/>
      <c r="D725"/>
      <c r="E725"/>
      <c r="F725"/>
      <c r="G725"/>
      <c r="H725"/>
      <c r="I725"/>
      <c r="J725"/>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row>
    <row r="726" spans="1:46" ht="12.95" customHeight="1" x14ac:dyDescent="0.15">
      <c r="A726"/>
      <c r="B726"/>
      <c r="C726"/>
      <c r="D726"/>
      <c r="E726"/>
      <c r="F726"/>
      <c r="G726"/>
      <c r="H726"/>
      <c r="I726"/>
      <c r="J726"/>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row>
    <row r="727" spans="1:46" ht="12.95" customHeight="1" x14ac:dyDescent="0.15">
      <c r="A727"/>
      <c r="B727"/>
      <c r="C727"/>
      <c r="D727"/>
      <c r="E727"/>
      <c r="F727"/>
      <c r="G727"/>
      <c r="H727"/>
      <c r="I727"/>
      <c r="J727"/>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row>
    <row r="728" spans="1:46" ht="12.95" customHeight="1" x14ac:dyDescent="0.15">
      <c r="A728"/>
      <c r="B728"/>
      <c r="C728"/>
      <c r="D728"/>
      <c r="E728"/>
      <c r="F728"/>
      <c r="G728"/>
      <c r="H728"/>
      <c r="I728"/>
      <c r="J728"/>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row>
    <row r="729" spans="1:46" ht="12.95" customHeight="1" x14ac:dyDescent="0.15">
      <c r="A729"/>
      <c r="B729"/>
      <c r="C729"/>
      <c r="D729"/>
      <c r="E729"/>
      <c r="F729"/>
      <c r="G729"/>
      <c r="H729"/>
      <c r="I729"/>
      <c r="J729"/>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row>
    <row r="730" spans="1:46" ht="12.95" customHeight="1" x14ac:dyDescent="0.15">
      <c r="A730"/>
      <c r="B730"/>
      <c r="C730"/>
      <c r="D730"/>
      <c r="E730"/>
      <c r="F730"/>
      <c r="G730"/>
      <c r="H730"/>
      <c r="I730"/>
      <c r="J730"/>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row>
    <row r="731" spans="1:46" ht="12.95" customHeight="1" x14ac:dyDescent="0.15">
      <c r="A731"/>
      <c r="B731"/>
      <c r="C731"/>
      <c r="D731"/>
      <c r="E731"/>
      <c r="F731"/>
      <c r="G731"/>
      <c r="H731"/>
      <c r="I731"/>
      <c r="J731"/>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row>
    <row r="732" spans="1:46" ht="12.95" customHeight="1" x14ac:dyDescent="0.15">
      <c r="A732"/>
      <c r="B732"/>
      <c r="C732"/>
      <c r="D732"/>
      <c r="E732"/>
      <c r="F732"/>
      <c r="G732"/>
      <c r="H732"/>
      <c r="I732"/>
      <c r="J732"/>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row>
    <row r="733" spans="1:46" ht="12.95" customHeight="1" x14ac:dyDescent="0.15">
      <c r="A733"/>
      <c r="B733"/>
      <c r="C733"/>
      <c r="D733"/>
      <c r="E733"/>
      <c r="F733"/>
      <c r="G733"/>
      <c r="H733"/>
      <c r="I733"/>
      <c r="J733"/>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row>
    <row r="734" spans="1:46" ht="12.95" customHeight="1" x14ac:dyDescent="0.15">
      <c r="A734"/>
      <c r="B734"/>
      <c r="C734"/>
      <c r="D734"/>
      <c r="E734"/>
      <c r="F734"/>
      <c r="G734"/>
      <c r="H734"/>
      <c r="I734"/>
      <c r="J734"/>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row>
    <row r="735" spans="1:46" ht="12.95" customHeight="1" x14ac:dyDescent="0.15">
      <c r="A735"/>
      <c r="B735"/>
      <c r="C735"/>
      <c r="D735"/>
      <c r="E735"/>
      <c r="F735"/>
      <c r="G735"/>
      <c r="H735"/>
      <c r="I735"/>
      <c r="J735"/>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row>
    <row r="736" spans="1:46" ht="12.95" customHeight="1" x14ac:dyDescent="0.15">
      <c r="A736"/>
      <c r="B736"/>
      <c r="C736"/>
      <c r="D736"/>
      <c r="E736"/>
      <c r="F736"/>
      <c r="G736"/>
      <c r="H736"/>
      <c r="I736"/>
      <c r="J736"/>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row>
    <row r="737" spans="1:46" ht="12.95" customHeight="1" x14ac:dyDescent="0.15">
      <c r="A737"/>
      <c r="B737"/>
      <c r="C737"/>
      <c r="D737"/>
      <c r="E737"/>
      <c r="F737"/>
      <c r="G737"/>
      <c r="H737"/>
      <c r="I737"/>
      <c r="J737"/>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row>
    <row r="738" spans="1:46" ht="12.95" customHeight="1" x14ac:dyDescent="0.15">
      <c r="A738"/>
      <c r="B738"/>
      <c r="C738"/>
      <c r="D738"/>
      <c r="E738"/>
      <c r="F738"/>
      <c r="G738"/>
      <c r="H738"/>
      <c r="I738"/>
      <c r="J738"/>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row>
    <row r="739" spans="1:46" ht="12.95" customHeight="1" x14ac:dyDescent="0.15">
      <c r="A739"/>
      <c r="B739"/>
      <c r="C739"/>
      <c r="D739"/>
      <c r="E739"/>
      <c r="F739"/>
      <c r="G739"/>
      <c r="H739"/>
      <c r="I739"/>
      <c r="J739"/>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row>
    <row r="740" spans="1:46" ht="12.95" customHeight="1" x14ac:dyDescent="0.15">
      <c r="A740"/>
      <c r="B740"/>
      <c r="C740"/>
      <c r="D740"/>
      <c r="E740"/>
      <c r="F740"/>
      <c r="G740"/>
      <c r="H740"/>
      <c r="I740"/>
      <c r="J740"/>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row>
    <row r="741" spans="1:46" ht="12.95" customHeight="1" x14ac:dyDescent="0.15">
      <c r="A741"/>
      <c r="B741"/>
      <c r="C741"/>
      <c r="D741"/>
      <c r="E741"/>
      <c r="F741"/>
      <c r="G741"/>
      <c r="H741"/>
      <c r="I741"/>
      <c r="J74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row>
    <row r="742" spans="1:46" ht="12.95" customHeight="1" x14ac:dyDescent="0.15">
      <c r="A742"/>
      <c r="B742"/>
      <c r="C742"/>
      <c r="D742"/>
      <c r="E742"/>
      <c r="F742"/>
      <c r="G742"/>
      <c r="H742"/>
      <c r="I742"/>
      <c r="J742"/>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row>
    <row r="743" spans="1:46" ht="12.95" customHeight="1" x14ac:dyDescent="0.15">
      <c r="A743"/>
      <c r="B743"/>
      <c r="C743"/>
      <c r="D743"/>
      <c r="E743"/>
      <c r="F743"/>
      <c r="G743"/>
      <c r="H743"/>
      <c r="I743"/>
      <c r="J743"/>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row>
    <row r="744" spans="1:46" ht="12.95" customHeight="1" x14ac:dyDescent="0.15">
      <c r="A744"/>
      <c r="B744"/>
      <c r="C744"/>
      <c r="D744"/>
      <c r="E744"/>
      <c r="F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row>
    <row r="745" spans="1:46" ht="12.95" customHeight="1" x14ac:dyDescent="0.15">
      <c r="A745"/>
      <c r="B745"/>
      <c r="C745"/>
      <c r="D745"/>
      <c r="E745"/>
      <c r="F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row>
    <row r="746" spans="1:46" ht="12.95" customHeight="1" x14ac:dyDescent="0.15">
      <c r="A746"/>
      <c r="B746"/>
      <c r="C746"/>
      <c r="D746"/>
      <c r="E746"/>
      <c r="F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row>
    <row r="747" spans="1:46" ht="12.95" customHeight="1" x14ac:dyDescent="0.15">
      <c r="A747"/>
      <c r="B747"/>
      <c r="C747"/>
      <c r="D747"/>
      <c r="E747"/>
      <c r="F747"/>
      <c r="G747"/>
      <c r="H747"/>
      <c r="I747"/>
      <c r="J747"/>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row>
    <row r="748" spans="1:46" ht="12.95" customHeight="1" x14ac:dyDescent="0.15">
      <c r="A748"/>
      <c r="B748"/>
      <c r="C748"/>
      <c r="D748"/>
      <c r="E748"/>
      <c r="F748"/>
      <c r="G748"/>
      <c r="H748"/>
      <c r="I748"/>
      <c r="J748"/>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row>
    <row r="749" spans="1:46" ht="12.95" customHeight="1" x14ac:dyDescent="0.15">
      <c r="A749"/>
      <c r="B749"/>
      <c r="C749"/>
      <c r="D749"/>
      <c r="E749"/>
      <c r="F749"/>
      <c r="G749"/>
      <c r="H749"/>
      <c r="I749"/>
      <c r="J749"/>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row>
    <row r="750" spans="1:46" ht="12.95" customHeight="1" x14ac:dyDescent="0.15">
      <c r="A750"/>
      <c r="B750"/>
      <c r="C750"/>
      <c r="D750"/>
      <c r="E750"/>
      <c r="F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row>
    <row r="751" spans="1:46" ht="12.95" customHeight="1" x14ac:dyDescent="0.15">
      <c r="A751"/>
      <c r="B751"/>
      <c r="C751"/>
      <c r="D751"/>
      <c r="E751"/>
      <c r="F751"/>
      <c r="G751"/>
      <c r="H751"/>
      <c r="I751"/>
      <c r="J75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row>
    <row r="752" spans="1:46" ht="12.95" customHeight="1" x14ac:dyDescent="0.15">
      <c r="A752"/>
      <c r="B752"/>
      <c r="C752"/>
      <c r="D752"/>
      <c r="E752"/>
      <c r="F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row>
    <row r="753" spans="1:46" ht="12.95" customHeight="1" x14ac:dyDescent="0.15">
      <c r="A753"/>
      <c r="B753"/>
      <c r="C753"/>
      <c r="D753"/>
      <c r="E753"/>
      <c r="F753"/>
      <c r="G753"/>
      <c r="H753"/>
      <c r="I753"/>
      <c r="J753"/>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row>
    <row r="754" spans="1:46" ht="12.95" customHeight="1" x14ac:dyDescent="0.15">
      <c r="A754"/>
      <c r="B754"/>
      <c r="C754"/>
      <c r="D754"/>
      <c r="E754"/>
      <c r="F754"/>
      <c r="G754"/>
      <c r="H754"/>
      <c r="I754"/>
      <c r="J754"/>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row>
    <row r="755" spans="1:46" ht="12.95" customHeight="1" x14ac:dyDescent="0.15">
      <c r="A755"/>
      <c r="B755"/>
      <c r="C755"/>
      <c r="D755"/>
      <c r="E755"/>
      <c r="F755"/>
      <c r="G755"/>
      <c r="H755"/>
      <c r="I755"/>
      <c r="J755"/>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row>
    <row r="756" spans="1:46" ht="12.95" customHeight="1" x14ac:dyDescent="0.15">
      <c r="A756"/>
      <c r="B756"/>
      <c r="C756"/>
      <c r="D756"/>
      <c r="E756"/>
      <c r="F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row>
    <row r="757" spans="1:46" ht="12.95" customHeight="1" x14ac:dyDescent="0.15">
      <c r="A757"/>
      <c r="B757"/>
      <c r="C757"/>
      <c r="D757"/>
      <c r="E757"/>
      <c r="F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row>
    <row r="758" spans="1:46" ht="12.95" customHeight="1" x14ac:dyDescent="0.15">
      <c r="A758"/>
      <c r="B758"/>
      <c r="C758"/>
      <c r="D758"/>
      <c r="E758"/>
      <c r="F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row>
    <row r="759" spans="1:46" ht="12.95" customHeight="1" x14ac:dyDescent="0.15">
      <c r="A759"/>
      <c r="B759"/>
      <c r="C759"/>
      <c r="D759"/>
      <c r="E759"/>
      <c r="F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row>
    <row r="760" spans="1:46" ht="12.95" customHeight="1" x14ac:dyDescent="0.15">
      <c r="A760"/>
      <c r="B760"/>
      <c r="C760"/>
      <c r="D760"/>
      <c r="E760"/>
      <c r="F760"/>
      <c r="G760"/>
      <c r="H760"/>
      <c r="I760"/>
      <c r="J760"/>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row>
    <row r="761" spans="1:46" ht="12.95" customHeight="1" x14ac:dyDescent="0.15">
      <c r="A761"/>
      <c r="B761"/>
      <c r="C761"/>
      <c r="D761"/>
      <c r="E761"/>
      <c r="F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row>
    <row r="762" spans="1:46" ht="12.95" customHeight="1" x14ac:dyDescent="0.15">
      <c r="A762"/>
      <c r="B762"/>
      <c r="C762"/>
      <c r="D762"/>
      <c r="E762"/>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row>
    <row r="763" spans="1:46" ht="12.95" customHeight="1" x14ac:dyDescent="0.15">
      <c r="A763"/>
      <c r="B763"/>
      <c r="C763"/>
      <c r="D763"/>
      <c r="E763"/>
      <c r="F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row>
    <row r="764" spans="1:46" ht="12.95" customHeight="1" x14ac:dyDescent="0.15">
      <c r="A764"/>
      <c r="B764"/>
      <c r="C764"/>
      <c r="D764"/>
      <c r="E764"/>
      <c r="F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row>
    <row r="765" spans="1:46" ht="12.95" customHeight="1" x14ac:dyDescent="0.15">
      <c r="A765"/>
      <c r="B765"/>
      <c r="C765"/>
      <c r="D765"/>
      <c r="E765"/>
      <c r="F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row>
    <row r="766" spans="1:46" ht="12.95" customHeight="1" x14ac:dyDescent="0.15">
      <c r="A766"/>
      <c r="B766"/>
      <c r="C766"/>
      <c r="D766"/>
      <c r="E766"/>
      <c r="F766"/>
      <c r="G766"/>
      <c r="H766"/>
      <c r="I766"/>
      <c r="J766"/>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row>
    <row r="767" spans="1:46" ht="12.95" customHeight="1" x14ac:dyDescent="0.15">
      <c r="A767"/>
      <c r="B767"/>
      <c r="C767"/>
      <c r="D767"/>
      <c r="E767"/>
      <c r="F767"/>
      <c r="G767"/>
      <c r="H767"/>
      <c r="I767"/>
      <c r="J767"/>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row>
    <row r="768" spans="1:46" ht="12.95" customHeight="1" x14ac:dyDescent="0.15">
      <c r="A768"/>
      <c r="B768"/>
      <c r="C768"/>
      <c r="D768"/>
      <c r="E768"/>
      <c r="F768"/>
      <c r="G768"/>
      <c r="H768"/>
      <c r="I768"/>
      <c r="J768"/>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row>
    <row r="769" spans="1:46" ht="12.95" customHeight="1" x14ac:dyDescent="0.15">
      <c r="A769"/>
      <c r="B769"/>
      <c r="C769"/>
      <c r="D769"/>
      <c r="E769"/>
      <c r="F769"/>
      <c r="G769"/>
      <c r="H769"/>
      <c r="I769"/>
      <c r="J769"/>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row>
    <row r="770" spans="1:46" ht="12.95" customHeight="1" x14ac:dyDescent="0.15">
      <c r="A770"/>
      <c r="B770"/>
      <c r="C770"/>
      <c r="D770"/>
      <c r="E770"/>
      <c r="F770"/>
      <c r="G770"/>
      <c r="H770"/>
      <c r="I770"/>
      <c r="J770"/>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row>
    <row r="771" spans="1:46" ht="12.95" customHeight="1" x14ac:dyDescent="0.15">
      <c r="A771"/>
      <c r="B771"/>
      <c r="C771"/>
      <c r="D771"/>
      <c r="E771"/>
      <c r="F771"/>
      <c r="G771"/>
      <c r="H771"/>
      <c r="I771"/>
      <c r="J77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row>
    <row r="772" spans="1:46" ht="12.95" customHeight="1" x14ac:dyDescent="0.15">
      <c r="A772"/>
      <c r="B772"/>
      <c r="C772"/>
      <c r="D772"/>
      <c r="E772"/>
      <c r="F772"/>
      <c r="G772"/>
      <c r="H772"/>
      <c r="I772"/>
      <c r="J772"/>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row>
    <row r="773" spans="1:46" ht="12.95" customHeight="1" x14ac:dyDescent="0.15">
      <c r="A773"/>
      <c r="B773"/>
      <c r="C773"/>
      <c r="D773"/>
      <c r="E773"/>
      <c r="F773"/>
      <c r="G773"/>
      <c r="H773"/>
      <c r="I773"/>
      <c r="J773"/>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row>
    <row r="774" spans="1:46" ht="12.95" customHeight="1" x14ac:dyDescent="0.15">
      <c r="A774"/>
      <c r="B774"/>
      <c r="C774"/>
      <c r="D774"/>
      <c r="E774"/>
      <c r="F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row>
    <row r="775" spans="1:46" ht="12.95" customHeight="1" x14ac:dyDescent="0.15">
      <c r="A775"/>
      <c r="B775"/>
      <c r="C775"/>
      <c r="D775"/>
      <c r="E775"/>
      <c r="F775"/>
      <c r="G775"/>
      <c r="H775"/>
      <c r="I775"/>
      <c r="J775"/>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row>
    <row r="776" spans="1:46" ht="12.95" customHeight="1" x14ac:dyDescent="0.15">
      <c r="A776"/>
      <c r="B776"/>
      <c r="C776"/>
      <c r="D776"/>
      <c r="E776"/>
      <c r="F776"/>
      <c r="G776"/>
      <c r="H776"/>
      <c r="I776"/>
      <c r="J776"/>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row>
    <row r="777" spans="1:46" ht="12.95" customHeight="1" x14ac:dyDescent="0.15">
      <c r="A777"/>
      <c r="B777"/>
      <c r="C777"/>
      <c r="D777"/>
      <c r="E777"/>
      <c r="F777"/>
      <c r="G777"/>
      <c r="H777"/>
      <c r="I777"/>
      <c r="J777"/>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row>
    <row r="778" spans="1:46" ht="12.95" customHeight="1" x14ac:dyDescent="0.15">
      <c r="A778"/>
      <c r="B778"/>
      <c r="C778"/>
      <c r="D778"/>
      <c r="E778"/>
      <c r="F778"/>
      <c r="G778"/>
      <c r="H778"/>
      <c r="I778"/>
      <c r="J778"/>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row>
    <row r="779" spans="1:46" ht="12.95" customHeight="1" x14ac:dyDescent="0.15">
      <c r="A779"/>
      <c r="B779"/>
      <c r="C779"/>
      <c r="D779"/>
      <c r="E779"/>
      <c r="F779"/>
      <c r="G779"/>
      <c r="H779"/>
      <c r="I779"/>
      <c r="J779"/>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row>
    <row r="780" spans="1:46" ht="12.95" customHeight="1" x14ac:dyDescent="0.15">
      <c r="A780"/>
      <c r="B780"/>
      <c r="C780"/>
      <c r="D780"/>
      <c r="E780"/>
      <c r="F780"/>
      <c r="G780"/>
      <c r="H780"/>
      <c r="I780"/>
      <c r="J780"/>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row>
    <row r="781" spans="1:46" ht="12.95" customHeight="1" x14ac:dyDescent="0.15">
      <c r="A781"/>
      <c r="B781"/>
      <c r="C781"/>
      <c r="D781"/>
      <c r="E781"/>
      <c r="F781"/>
      <c r="G781"/>
      <c r="H781"/>
      <c r="I781"/>
      <c r="J781"/>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row>
    <row r="782" spans="1:46" ht="12.95" customHeight="1" x14ac:dyDescent="0.15">
      <c r="A782"/>
      <c r="B782"/>
      <c r="C782"/>
      <c r="D782"/>
      <c r="E782"/>
      <c r="F782"/>
      <c r="G782"/>
      <c r="H782"/>
      <c r="I782"/>
      <c r="J782"/>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row>
    <row r="783" spans="1:46" ht="12.95" customHeight="1" x14ac:dyDescent="0.15">
      <c r="A783"/>
      <c r="B783"/>
      <c r="C783"/>
      <c r="D783"/>
      <c r="E783"/>
      <c r="F783"/>
      <c r="G783"/>
      <c r="H783"/>
      <c r="I783"/>
      <c r="J783"/>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row>
    <row r="784" spans="1:46" ht="12.95" customHeight="1" x14ac:dyDescent="0.15">
      <c r="A784"/>
      <c r="B784"/>
      <c r="C784"/>
      <c r="D784"/>
      <c r="E784"/>
      <c r="F784"/>
      <c r="G784"/>
      <c r="H784"/>
      <c r="I784"/>
      <c r="J784"/>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row>
    <row r="785" spans="1:46" ht="12.95" customHeight="1" x14ac:dyDescent="0.15">
      <c r="A785"/>
      <c r="B785"/>
      <c r="C785"/>
      <c r="D785"/>
      <c r="E785"/>
      <c r="F785"/>
      <c r="G785"/>
      <c r="H785"/>
      <c r="I785"/>
      <c r="J785"/>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row>
    <row r="786" spans="1:46" ht="12.95" customHeight="1" x14ac:dyDescent="0.15">
      <c r="A786"/>
      <c r="B786"/>
      <c r="C786"/>
      <c r="D786"/>
      <c r="E786"/>
      <c r="F786"/>
      <c r="G786"/>
      <c r="H786"/>
      <c r="I786"/>
      <c r="J786"/>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row>
    <row r="787" spans="1:46" ht="12.95" customHeight="1" x14ac:dyDescent="0.15">
      <c r="A787"/>
      <c r="B787"/>
      <c r="C787"/>
      <c r="D787"/>
      <c r="E787"/>
      <c r="F787"/>
      <c r="G787"/>
      <c r="H787"/>
      <c r="I787"/>
      <c r="J787"/>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row>
    <row r="788" spans="1:46" ht="12.95" customHeight="1" x14ac:dyDescent="0.15">
      <c r="A788"/>
      <c r="B788"/>
      <c r="C788"/>
      <c r="D788"/>
      <c r="E788"/>
      <c r="F788"/>
      <c r="G788"/>
      <c r="H788"/>
      <c r="I788"/>
      <c r="J788"/>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row>
    <row r="789" spans="1:46" ht="12.95" customHeight="1" x14ac:dyDescent="0.15">
      <c r="A789"/>
      <c r="B789"/>
      <c r="C789"/>
      <c r="D789"/>
      <c r="E789"/>
      <c r="F789"/>
      <c r="G789"/>
      <c r="H789"/>
      <c r="I789"/>
      <c r="J789"/>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row>
    <row r="790" spans="1:46" ht="12.95" customHeight="1" x14ac:dyDescent="0.15">
      <c r="A790"/>
      <c r="B790"/>
      <c r="C790"/>
      <c r="D790"/>
      <c r="E790"/>
      <c r="F790"/>
      <c r="G790"/>
      <c r="H790"/>
      <c r="I790"/>
      <c r="J790"/>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row>
    <row r="791" spans="1:46" ht="12.95" customHeight="1" x14ac:dyDescent="0.15">
      <c r="A791"/>
      <c r="B791"/>
      <c r="C791"/>
      <c r="D791"/>
      <c r="E791"/>
      <c r="F791"/>
      <c r="G791"/>
      <c r="H791"/>
      <c r="I791"/>
      <c r="J79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row>
    <row r="792" spans="1:46" ht="12.95" customHeight="1" x14ac:dyDescent="0.15">
      <c r="A792"/>
      <c r="B792"/>
      <c r="C792"/>
      <c r="D792"/>
      <c r="E792"/>
      <c r="F792"/>
      <c r="G792"/>
      <c r="H792"/>
      <c r="I792"/>
      <c r="J792"/>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row>
    <row r="793" spans="1:46" ht="12.95" customHeight="1" x14ac:dyDescent="0.15">
      <c r="A793"/>
      <c r="B793"/>
      <c r="C793"/>
      <c r="D793"/>
      <c r="E793"/>
      <c r="F793"/>
      <c r="G793"/>
      <c r="H793"/>
      <c r="I793"/>
      <c r="J793"/>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row>
    <row r="794" spans="1:46" ht="12.95" customHeight="1" x14ac:dyDescent="0.15">
      <c r="A794"/>
      <c r="B794"/>
      <c r="C794"/>
      <c r="D794"/>
      <c r="E794"/>
      <c r="F794"/>
      <c r="G794"/>
      <c r="H794"/>
      <c r="I794"/>
      <c r="J794"/>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row>
    <row r="795" spans="1:46" ht="12.95" customHeight="1" x14ac:dyDescent="0.15">
      <c r="A795"/>
      <c r="B795"/>
      <c r="C795"/>
      <c r="D795"/>
      <c r="E795"/>
      <c r="F795"/>
      <c r="G795"/>
      <c r="H795"/>
      <c r="I795"/>
      <c r="J795"/>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row>
    <row r="796" spans="1:46" ht="12.95" customHeight="1" x14ac:dyDescent="0.15">
      <c r="A796"/>
      <c r="B796"/>
      <c r="C796"/>
      <c r="D796"/>
      <c r="E796"/>
      <c r="F796"/>
      <c r="G796"/>
      <c r="H796"/>
      <c r="I796"/>
      <c r="J796"/>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row>
    <row r="797" spans="1:46" ht="12.95" customHeight="1" x14ac:dyDescent="0.15">
      <c r="A797"/>
      <c r="B797"/>
      <c r="C797"/>
      <c r="D797"/>
      <c r="E797"/>
      <c r="F797"/>
      <c r="G797"/>
      <c r="H797"/>
      <c r="I797"/>
      <c r="J797"/>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row>
    <row r="798" spans="1:46" ht="12.95" customHeight="1" x14ac:dyDescent="0.15">
      <c r="A798"/>
      <c r="B798"/>
      <c r="C798"/>
      <c r="D798"/>
      <c r="E798"/>
      <c r="F798"/>
      <c r="G798"/>
      <c r="H798"/>
      <c r="I798"/>
      <c r="J798"/>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row>
    <row r="799" spans="1:46" ht="12.95" customHeight="1" x14ac:dyDescent="0.15">
      <c r="A799"/>
      <c r="B799"/>
      <c r="C799"/>
      <c r="D799"/>
      <c r="E799"/>
      <c r="F799"/>
      <c r="G799"/>
      <c r="H799"/>
      <c r="I799"/>
      <c r="J799"/>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row>
    <row r="800" spans="1:46" ht="12.95" customHeight="1" x14ac:dyDescent="0.15">
      <c r="A800"/>
      <c r="B800"/>
      <c r="C800"/>
      <c r="D800"/>
      <c r="E800"/>
      <c r="F800"/>
      <c r="G800"/>
      <c r="H800"/>
      <c r="I800"/>
      <c r="J800"/>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row>
    <row r="801" spans="1:46" ht="12.95" customHeight="1" x14ac:dyDescent="0.15">
      <c r="A801"/>
      <c r="B801"/>
      <c r="C801"/>
      <c r="D801"/>
      <c r="E801"/>
      <c r="F801"/>
      <c r="G801"/>
      <c r="H801"/>
      <c r="I801"/>
      <c r="J80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row>
    <row r="802" spans="1:46" ht="12.95" customHeight="1" x14ac:dyDescent="0.15">
      <c r="A802"/>
      <c r="B802"/>
      <c r="C802"/>
      <c r="D802"/>
      <c r="E802"/>
      <c r="F802"/>
      <c r="G802"/>
      <c r="H802"/>
      <c r="I802"/>
      <c r="J802"/>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row>
    <row r="803" spans="1:46" ht="12.95" customHeight="1" x14ac:dyDescent="0.15">
      <c r="A803"/>
      <c r="B803"/>
      <c r="C803"/>
      <c r="D803"/>
      <c r="E803"/>
      <c r="F803"/>
      <c r="G803"/>
      <c r="H803"/>
      <c r="I803"/>
      <c r="J803"/>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row>
    <row r="804" spans="1:46" ht="12.95" customHeight="1" x14ac:dyDescent="0.15">
      <c r="A804"/>
      <c r="B804"/>
      <c r="C804"/>
      <c r="D804"/>
      <c r="E804"/>
      <c r="F804"/>
      <c r="G804"/>
      <c r="H804"/>
      <c r="I804"/>
      <c r="J804"/>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row>
    <row r="805" spans="1:46" ht="12.95" customHeight="1" x14ac:dyDescent="0.15">
      <c r="A805"/>
      <c r="B805"/>
      <c r="C805"/>
      <c r="D805"/>
      <c r="E805"/>
      <c r="F805"/>
      <c r="G805"/>
      <c r="H805"/>
      <c r="I805"/>
      <c r="J805"/>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row>
    <row r="806" spans="1:46" ht="12.95" customHeight="1" x14ac:dyDescent="0.15">
      <c r="A806"/>
      <c r="B806"/>
      <c r="C806"/>
      <c r="D806"/>
      <c r="E806"/>
      <c r="F806"/>
      <c r="G806"/>
      <c r="H806"/>
      <c r="I806"/>
      <c r="J806"/>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row>
    <row r="807" spans="1:46" ht="12.95" customHeight="1" x14ac:dyDescent="0.15">
      <c r="A807"/>
      <c r="B807"/>
      <c r="C807"/>
      <c r="D807"/>
      <c r="E807"/>
      <c r="F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row>
    <row r="808" spans="1:46" ht="12.95" customHeight="1" x14ac:dyDescent="0.15">
      <c r="A808"/>
      <c r="B808"/>
      <c r="C808"/>
      <c r="D808"/>
      <c r="E808"/>
      <c r="F808"/>
      <c r="G808"/>
      <c r="H808"/>
      <c r="I808"/>
      <c r="J808"/>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row>
    <row r="809" spans="1:46" ht="12.95" customHeight="1" x14ac:dyDescent="0.15">
      <c r="A809"/>
      <c r="B809"/>
      <c r="C809"/>
      <c r="D809"/>
      <c r="E809"/>
      <c r="F809"/>
      <c r="G809"/>
      <c r="H809"/>
      <c r="I809"/>
      <c r="J809"/>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row>
    <row r="810" spans="1:46" ht="12.95" customHeight="1" x14ac:dyDescent="0.15">
      <c r="A810"/>
      <c r="B810"/>
      <c r="C810"/>
      <c r="D810"/>
      <c r="E810"/>
      <c r="F810"/>
      <c r="G810"/>
      <c r="H810"/>
      <c r="I810"/>
      <c r="J810"/>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row>
    <row r="811" spans="1:46" ht="12.95" customHeight="1" x14ac:dyDescent="0.15">
      <c r="A811"/>
      <c r="B811"/>
      <c r="C811"/>
      <c r="D811"/>
      <c r="E811"/>
      <c r="F811"/>
      <c r="G811"/>
      <c r="H811"/>
      <c r="I811"/>
      <c r="J811"/>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row>
    <row r="812" spans="1:46" ht="12.95" customHeight="1" x14ac:dyDescent="0.15">
      <c r="A812"/>
      <c r="B812"/>
      <c r="C812"/>
      <c r="D812"/>
      <c r="E812"/>
      <c r="F812"/>
      <c r="G812"/>
      <c r="H812"/>
      <c r="I812"/>
      <c r="J812"/>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row>
    <row r="813" spans="1:46" ht="12.95" customHeight="1" x14ac:dyDescent="0.15">
      <c r="A813"/>
      <c r="B813"/>
      <c r="C813"/>
      <c r="D813"/>
      <c r="E813"/>
      <c r="F813"/>
      <c r="G813"/>
      <c r="H813"/>
      <c r="I813"/>
      <c r="J813"/>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row>
    <row r="814" spans="1:46" ht="12.95" customHeight="1" x14ac:dyDescent="0.15">
      <c r="A814"/>
      <c r="B814"/>
      <c r="C814"/>
      <c r="D814"/>
      <c r="E814"/>
      <c r="F814"/>
      <c r="G814"/>
      <c r="H814"/>
      <c r="I814"/>
      <c r="J814"/>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row>
    <row r="815" spans="1:46" ht="12.95" customHeight="1" x14ac:dyDescent="0.15">
      <c r="A815"/>
      <c r="B815"/>
      <c r="C815"/>
      <c r="D815"/>
      <c r="E815"/>
      <c r="F815"/>
      <c r="G815"/>
      <c r="H815"/>
      <c r="I815"/>
      <c r="J815"/>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row>
    <row r="816" spans="1:46" ht="12.95" customHeight="1" x14ac:dyDescent="0.15">
      <c r="A816"/>
      <c r="B816"/>
      <c r="C816"/>
      <c r="D816"/>
      <c r="E816"/>
      <c r="F816"/>
      <c r="G816"/>
      <c r="H816"/>
      <c r="I816"/>
      <c r="J816"/>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row>
    <row r="817" spans="1:46" ht="12.95" customHeight="1" x14ac:dyDescent="0.15">
      <c r="A817"/>
      <c r="B817"/>
      <c r="C817"/>
      <c r="D817"/>
      <c r="E817"/>
      <c r="F817"/>
      <c r="G817"/>
      <c r="H817"/>
      <c r="I817"/>
      <c r="J817"/>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row>
    <row r="818" spans="1:46" ht="12.95" customHeight="1" x14ac:dyDescent="0.15">
      <c r="A818"/>
      <c r="B818"/>
      <c r="C818"/>
      <c r="D818"/>
      <c r="E818"/>
      <c r="F818"/>
      <c r="G818"/>
      <c r="H818"/>
      <c r="I818"/>
      <c r="J818"/>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row>
    <row r="819" spans="1:46" ht="12.95" customHeight="1" x14ac:dyDescent="0.15">
      <c r="A819"/>
      <c r="B819"/>
      <c r="C819"/>
      <c r="D819"/>
      <c r="E819"/>
      <c r="F819"/>
      <c r="G819"/>
      <c r="H819"/>
      <c r="I819"/>
      <c r="J819"/>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row>
    <row r="820" spans="1:46" ht="12.95" customHeight="1" x14ac:dyDescent="0.15">
      <c r="A820"/>
      <c r="B820"/>
      <c r="C820"/>
      <c r="D820"/>
      <c r="E820"/>
      <c r="F820"/>
      <c r="G820"/>
      <c r="H820"/>
      <c r="I820"/>
      <c r="J820"/>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row>
    <row r="821" spans="1:46" ht="12.95" customHeight="1" x14ac:dyDescent="0.15">
      <c r="A821"/>
      <c r="B821"/>
      <c r="C821"/>
      <c r="D821"/>
      <c r="E821"/>
      <c r="F821"/>
      <c r="G821"/>
      <c r="H821"/>
      <c r="I821"/>
      <c r="J821"/>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row>
    <row r="822" spans="1:46" ht="12.95" customHeight="1" x14ac:dyDescent="0.15">
      <c r="A822"/>
      <c r="B822"/>
      <c r="C822"/>
      <c r="D822"/>
      <c r="E822"/>
      <c r="F822"/>
      <c r="G822"/>
      <c r="H822"/>
      <c r="I822"/>
      <c r="J822"/>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row>
    <row r="823" spans="1:46" ht="12.95" customHeight="1" x14ac:dyDescent="0.15">
      <c r="A823"/>
      <c r="B823"/>
      <c r="C823"/>
      <c r="D823"/>
      <c r="E823"/>
      <c r="F823"/>
      <c r="G823"/>
      <c r="H823"/>
      <c r="I823"/>
      <c r="J823"/>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row>
    <row r="824" spans="1:46" ht="12.95" customHeight="1" x14ac:dyDescent="0.15">
      <c r="A824"/>
      <c r="B824"/>
      <c r="C824"/>
      <c r="D824"/>
      <c r="E824"/>
      <c r="F824"/>
      <c r="G824"/>
      <c r="H824"/>
      <c r="I824"/>
      <c r="J824"/>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row>
    <row r="825" spans="1:46" ht="12.95" customHeight="1" x14ac:dyDescent="0.15">
      <c r="A825"/>
      <c r="B825"/>
      <c r="C825"/>
      <c r="D825"/>
      <c r="E825"/>
      <c r="F825"/>
      <c r="G825"/>
      <c r="H825"/>
      <c r="I825"/>
      <c r="J825"/>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row>
    <row r="826" spans="1:46" ht="12.95" customHeight="1" x14ac:dyDescent="0.15">
      <c r="A826"/>
      <c r="B826"/>
      <c r="C826"/>
      <c r="D826"/>
      <c r="E826"/>
      <c r="F826"/>
      <c r="G826"/>
      <c r="H826"/>
      <c r="I826"/>
      <c r="J826"/>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row>
    <row r="827" spans="1:46" ht="12.95" customHeight="1" x14ac:dyDescent="0.15">
      <c r="A827"/>
      <c r="B827"/>
      <c r="C827"/>
      <c r="D827"/>
      <c r="E827"/>
      <c r="F827"/>
      <c r="G827"/>
      <c r="H827"/>
      <c r="I827"/>
      <c r="J827"/>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row>
    <row r="828" spans="1:46" ht="12.95" customHeight="1" x14ac:dyDescent="0.15">
      <c r="A828"/>
      <c r="B828"/>
      <c r="C828"/>
      <c r="D828"/>
      <c r="E828"/>
      <c r="F828"/>
      <c r="G828"/>
      <c r="H828"/>
      <c r="I828"/>
      <c r="J828"/>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row>
    <row r="829" spans="1:46" ht="12.95" customHeight="1" x14ac:dyDescent="0.15">
      <c r="A829"/>
      <c r="B829"/>
      <c r="C829"/>
      <c r="D829"/>
      <c r="E829"/>
      <c r="F829"/>
      <c r="G829"/>
      <c r="H829"/>
      <c r="I829"/>
      <c r="J829"/>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row>
    <row r="830" spans="1:46" ht="12.95" customHeight="1" x14ac:dyDescent="0.15">
      <c r="A830"/>
      <c r="B830"/>
      <c r="C830"/>
      <c r="D830"/>
      <c r="E830"/>
      <c r="F830"/>
      <c r="G830"/>
      <c r="H830"/>
      <c r="I830"/>
      <c r="J830"/>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row>
    <row r="831" spans="1:46" ht="12.95" customHeight="1" x14ac:dyDescent="0.15">
      <c r="A831"/>
      <c r="B831"/>
      <c r="C831"/>
      <c r="D831"/>
      <c r="E831"/>
      <c r="F831"/>
      <c r="G831"/>
      <c r="H831"/>
      <c r="I831"/>
      <c r="J831"/>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row>
    <row r="832" spans="1:46" ht="12.95" customHeight="1" x14ac:dyDescent="0.15">
      <c r="A832"/>
      <c r="B832"/>
      <c r="C832"/>
      <c r="D832"/>
      <c r="E832"/>
      <c r="F832"/>
      <c r="G832"/>
      <c r="H832"/>
      <c r="I832"/>
      <c r="J832"/>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row>
    <row r="833" spans="1:46" ht="12.95" customHeight="1" x14ac:dyDescent="0.15">
      <c r="A833"/>
      <c r="B833"/>
      <c r="C833"/>
      <c r="D833"/>
      <c r="E833"/>
      <c r="F833"/>
      <c r="G833"/>
      <c r="H833"/>
      <c r="I833"/>
      <c r="J833"/>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row>
    <row r="834" spans="1:46" ht="12.95" customHeight="1" x14ac:dyDescent="0.15">
      <c r="A834"/>
      <c r="B834"/>
      <c r="C834"/>
      <c r="D834"/>
      <c r="E834"/>
      <c r="F834"/>
      <c r="G834"/>
      <c r="H834"/>
      <c r="I834"/>
      <c r="J834"/>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row>
    <row r="835" spans="1:46" ht="12.95" customHeight="1" x14ac:dyDescent="0.15">
      <c r="A835"/>
      <c r="B835"/>
      <c r="C835"/>
      <c r="D835"/>
      <c r="E835"/>
      <c r="F835"/>
      <c r="G835"/>
      <c r="H835"/>
      <c r="I835"/>
      <c r="J835"/>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row>
    <row r="836" spans="1:46" ht="12.95" customHeight="1" x14ac:dyDescent="0.15">
      <c r="A836"/>
      <c r="B836"/>
      <c r="C836"/>
      <c r="D836"/>
      <c r="E836"/>
      <c r="F836"/>
      <c r="G836"/>
      <c r="H836"/>
      <c r="I836"/>
      <c r="J836"/>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row>
    <row r="837" spans="1:46" ht="12.95" customHeight="1" x14ac:dyDescent="0.15">
      <c r="A837"/>
      <c r="B837"/>
      <c r="C837"/>
      <c r="D837"/>
      <c r="E837"/>
      <c r="F837"/>
      <c r="G837"/>
      <c r="H837"/>
      <c r="I837"/>
      <c r="J837"/>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row>
    <row r="838" spans="1:46" ht="12.95" customHeight="1" x14ac:dyDescent="0.15">
      <c r="A838"/>
      <c r="B838"/>
      <c r="C838"/>
      <c r="D838"/>
      <c r="E838"/>
      <c r="F838"/>
      <c r="G838"/>
      <c r="H838"/>
      <c r="I838"/>
      <c r="J838"/>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row>
    <row r="839" spans="1:46" ht="12.95" customHeight="1" x14ac:dyDescent="0.15">
      <c r="A839"/>
      <c r="B839"/>
      <c r="C839"/>
      <c r="D839"/>
      <c r="E839"/>
      <c r="F839"/>
      <c r="G839"/>
      <c r="H839"/>
      <c r="I839"/>
      <c r="J839"/>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row>
    <row r="840" spans="1:46" ht="12.95" customHeight="1" x14ac:dyDescent="0.15">
      <c r="A840"/>
      <c r="B840"/>
      <c r="C840"/>
      <c r="D840"/>
      <c r="E840"/>
      <c r="F840"/>
      <c r="G840"/>
      <c r="H840"/>
      <c r="I840"/>
      <c r="J840"/>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row>
    <row r="841" spans="1:46" ht="12.95" customHeight="1" x14ac:dyDescent="0.15">
      <c r="A841"/>
      <c r="B841"/>
      <c r="C841"/>
      <c r="D841"/>
      <c r="E841"/>
      <c r="F841"/>
      <c r="G841"/>
      <c r="H841"/>
      <c r="I841"/>
      <c r="J841"/>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row>
    <row r="842" spans="1:46" ht="12.95" customHeight="1" x14ac:dyDescent="0.15">
      <c r="A842"/>
      <c r="B842"/>
      <c r="C842"/>
      <c r="D842"/>
      <c r="E842"/>
      <c r="F842"/>
      <c r="G842"/>
      <c r="H842"/>
      <c r="I842"/>
      <c r="J842"/>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row>
    <row r="843" spans="1:46" ht="12.95" customHeight="1" x14ac:dyDescent="0.15">
      <c r="A843"/>
      <c r="B843"/>
      <c r="C843"/>
      <c r="D843"/>
      <c r="E843"/>
      <c r="F843"/>
      <c r="G843"/>
      <c r="H843"/>
      <c r="I843"/>
      <c r="J843"/>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row>
    <row r="844" spans="1:46" ht="12.95" customHeight="1" x14ac:dyDescent="0.15">
      <c r="A844"/>
      <c r="B844"/>
      <c r="C844"/>
      <c r="D844"/>
      <c r="E844"/>
      <c r="F844"/>
      <c r="G844"/>
      <c r="H844"/>
      <c r="I844"/>
      <c r="J844"/>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row>
    <row r="845" spans="1:46" ht="12.95" customHeight="1" x14ac:dyDescent="0.15">
      <c r="A845"/>
      <c r="B845"/>
      <c r="C845"/>
      <c r="D845"/>
      <c r="E845"/>
      <c r="F845"/>
      <c r="G845"/>
      <c r="H845"/>
      <c r="I845"/>
      <c r="J845"/>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row>
    <row r="846" spans="1:46" ht="12.95" customHeight="1" x14ac:dyDescent="0.15">
      <c r="A846"/>
      <c r="B846"/>
      <c r="C846"/>
      <c r="D846"/>
      <c r="E846"/>
      <c r="F846"/>
      <c r="G846"/>
      <c r="H846"/>
      <c r="I846"/>
      <c r="J846"/>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row>
    <row r="847" spans="1:46" ht="12.95" customHeight="1" x14ac:dyDescent="0.15">
      <c r="A847"/>
      <c r="B847"/>
      <c r="C847"/>
      <c r="D847"/>
      <c r="E847"/>
      <c r="F847"/>
      <c r="G847"/>
      <c r="H847"/>
      <c r="I847"/>
      <c r="J847"/>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row>
    <row r="848" spans="1:46" ht="12.95" customHeight="1" x14ac:dyDescent="0.15">
      <c r="A848"/>
      <c r="B848"/>
      <c r="C848"/>
      <c r="D848"/>
      <c r="E848"/>
      <c r="F848"/>
      <c r="G848"/>
      <c r="H848"/>
      <c r="I848"/>
      <c r="J848"/>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row>
    <row r="849" spans="1:46" ht="12.95" customHeight="1" x14ac:dyDescent="0.15">
      <c r="A849"/>
      <c r="B849"/>
      <c r="C849"/>
      <c r="D849"/>
      <c r="E849"/>
      <c r="F849"/>
      <c r="G849"/>
      <c r="H849"/>
      <c r="I849"/>
      <c r="J849"/>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row>
    <row r="850" spans="1:46" ht="12.95" customHeight="1" x14ac:dyDescent="0.15">
      <c r="A850"/>
      <c r="B850"/>
      <c r="C850"/>
      <c r="D850"/>
      <c r="E850"/>
      <c r="F850"/>
      <c r="G850"/>
      <c r="H850"/>
      <c r="I850"/>
      <c r="J850"/>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row>
    <row r="851" spans="1:46" ht="12.95" customHeight="1" x14ac:dyDescent="0.15">
      <c r="A851"/>
      <c r="B851"/>
      <c r="C851"/>
      <c r="D851"/>
      <c r="E851"/>
      <c r="F851"/>
      <c r="G851"/>
      <c r="H851"/>
      <c r="I851"/>
      <c r="J851"/>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row>
    <row r="852" spans="1:46" ht="12.95" customHeight="1" x14ac:dyDescent="0.15">
      <c r="A852"/>
      <c r="B852"/>
      <c r="C852"/>
      <c r="D852"/>
      <c r="E852"/>
      <c r="F852"/>
      <c r="G852"/>
      <c r="H852"/>
      <c r="I852"/>
      <c r="J852"/>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row>
    <row r="853" spans="1:46" ht="12.95" customHeight="1" x14ac:dyDescent="0.15">
      <c r="A853"/>
      <c r="B853"/>
      <c r="C853"/>
      <c r="D853"/>
      <c r="E853"/>
      <c r="F853"/>
      <c r="G853"/>
      <c r="H853"/>
      <c r="I853"/>
      <c r="J853"/>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row>
    <row r="854" spans="1:46" ht="12.95" customHeight="1" x14ac:dyDescent="0.15">
      <c r="A854"/>
      <c r="B854"/>
      <c r="C854"/>
      <c r="D854"/>
      <c r="E854"/>
      <c r="F854"/>
      <c r="G854"/>
      <c r="H854"/>
      <c r="I854"/>
      <c r="J854"/>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row>
    <row r="855" spans="1:46" ht="12.95" customHeight="1" x14ac:dyDescent="0.15">
      <c r="A855"/>
      <c r="B855"/>
      <c r="C855"/>
      <c r="D855"/>
      <c r="E855"/>
      <c r="F855"/>
      <c r="G855"/>
      <c r="H855"/>
      <c r="I855"/>
      <c r="J855"/>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row>
    <row r="856" spans="1:46" ht="12.95" customHeight="1" x14ac:dyDescent="0.15">
      <c r="A856"/>
      <c r="B856"/>
      <c r="C856"/>
      <c r="D856"/>
      <c r="E856"/>
      <c r="F856"/>
      <c r="G856"/>
      <c r="H856"/>
      <c r="I856"/>
      <c r="J856"/>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row>
    <row r="857" spans="1:46" ht="12.95" customHeight="1" x14ac:dyDescent="0.15">
      <c r="A857"/>
      <c r="B857"/>
      <c r="C857"/>
      <c r="D857"/>
      <c r="E857"/>
      <c r="F857"/>
      <c r="G857"/>
      <c r="H857"/>
      <c r="I857"/>
      <c r="J857"/>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row>
    <row r="858" spans="1:46" ht="12.95" customHeight="1" x14ac:dyDescent="0.15">
      <c r="A858"/>
      <c r="B858"/>
      <c r="C858"/>
      <c r="D858"/>
      <c r="E858"/>
      <c r="F858"/>
      <c r="G858"/>
      <c r="H858"/>
      <c r="I858"/>
      <c r="J858"/>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row>
    <row r="859" spans="1:46" ht="12.95" customHeight="1" x14ac:dyDescent="0.15">
      <c r="A859"/>
      <c r="B859"/>
      <c r="C859"/>
      <c r="D859"/>
      <c r="E859"/>
      <c r="F859"/>
      <c r="G859"/>
      <c r="H859"/>
      <c r="I859"/>
      <c r="J859"/>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row>
    <row r="860" spans="1:46" ht="12.95" customHeight="1" x14ac:dyDescent="0.15">
      <c r="A860"/>
      <c r="B860"/>
      <c r="C860"/>
      <c r="D860"/>
      <c r="E860"/>
      <c r="F860"/>
      <c r="G860"/>
      <c r="H860"/>
      <c r="I860"/>
      <c r="J860"/>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row>
    <row r="861" spans="1:46" ht="12.95" customHeight="1" x14ac:dyDescent="0.15">
      <c r="A861"/>
      <c r="B861"/>
      <c r="C861"/>
      <c r="D861"/>
      <c r="E861"/>
      <c r="F861"/>
      <c r="G861"/>
      <c r="H861"/>
      <c r="I861"/>
      <c r="J861"/>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row>
    <row r="862" spans="1:46" ht="12.95" customHeight="1" x14ac:dyDescent="0.15">
      <c r="A862"/>
      <c r="B862"/>
      <c r="C862"/>
      <c r="D862"/>
      <c r="E862"/>
      <c r="F862"/>
      <c r="G862"/>
      <c r="H862"/>
      <c r="I862"/>
      <c r="J862"/>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row>
    <row r="863" spans="1:46" ht="12.95" customHeight="1" x14ac:dyDescent="0.15">
      <c r="A863"/>
      <c r="B863"/>
      <c r="C863"/>
      <c r="D863"/>
      <c r="E863"/>
      <c r="F863"/>
      <c r="G863"/>
      <c r="H863"/>
      <c r="I863"/>
      <c r="J863"/>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row>
    <row r="864" spans="1:46" ht="12.95" customHeight="1" x14ac:dyDescent="0.15">
      <c r="A864"/>
      <c r="B864"/>
      <c r="C864"/>
      <c r="D864"/>
      <c r="E864"/>
      <c r="F864"/>
      <c r="G864"/>
      <c r="H864"/>
      <c r="I864"/>
      <c r="J864"/>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row>
    <row r="865" spans="1:46" ht="12.95" customHeight="1" x14ac:dyDescent="0.15">
      <c r="A865"/>
      <c r="B865"/>
      <c r="C865"/>
      <c r="D865"/>
      <c r="E865"/>
      <c r="F865"/>
      <c r="G865"/>
      <c r="H865"/>
      <c r="I865"/>
      <c r="J865"/>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row>
    <row r="866" spans="1:46" ht="12.95" customHeight="1" x14ac:dyDescent="0.15">
      <c r="A866"/>
      <c r="B866"/>
      <c r="C866"/>
      <c r="D866"/>
      <c r="E866"/>
      <c r="F866"/>
      <c r="G866"/>
      <c r="H866"/>
      <c r="I866"/>
      <c r="J866"/>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row>
    <row r="867" spans="1:46" ht="12.95" customHeight="1" x14ac:dyDescent="0.15">
      <c r="A867"/>
      <c r="B867"/>
      <c r="C867"/>
      <c r="D867"/>
      <c r="E867"/>
      <c r="F867"/>
      <c r="G867"/>
      <c r="H867"/>
      <c r="I867"/>
      <c r="J867"/>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row>
    <row r="868" spans="1:46" ht="12.95" customHeight="1" x14ac:dyDescent="0.15">
      <c r="A868"/>
      <c r="B868"/>
      <c r="C868"/>
      <c r="D868"/>
      <c r="E868"/>
      <c r="F868"/>
      <c r="G868"/>
      <c r="H868"/>
      <c r="I868"/>
      <c r="J868"/>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row>
    <row r="869" spans="1:46" ht="12.95" customHeight="1" x14ac:dyDescent="0.15">
      <c r="A869"/>
      <c r="B869"/>
      <c r="C869"/>
      <c r="D869"/>
      <c r="E869"/>
      <c r="F869"/>
      <c r="G869"/>
      <c r="H869"/>
      <c r="I869"/>
      <c r="J869"/>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row>
    <row r="870" spans="1:46" ht="12.95" customHeight="1" x14ac:dyDescent="0.15">
      <c r="A870"/>
      <c r="B870"/>
      <c r="C870"/>
      <c r="D870"/>
      <c r="E870"/>
      <c r="F870"/>
      <c r="G870"/>
      <c r="H870"/>
      <c r="I870"/>
      <c r="J870"/>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row>
    <row r="871" spans="1:46" ht="12.95" customHeight="1" x14ac:dyDescent="0.15">
      <c r="A871"/>
      <c r="B871"/>
      <c r="C871"/>
      <c r="D871"/>
      <c r="E871"/>
      <c r="F871"/>
      <c r="G871"/>
      <c r="H871"/>
      <c r="I871"/>
      <c r="J871"/>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row>
    <row r="872" spans="1:46" ht="12.95" customHeight="1" x14ac:dyDescent="0.15">
      <c r="A872"/>
      <c r="B872"/>
      <c r="C872"/>
      <c r="D872"/>
      <c r="E872"/>
      <c r="F872"/>
      <c r="G872"/>
      <c r="H872"/>
      <c r="I872"/>
      <c r="J872"/>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row>
    <row r="873" spans="1:46" ht="12.95" customHeight="1" x14ac:dyDescent="0.15">
      <c r="A873"/>
      <c r="B873"/>
      <c r="C873"/>
      <c r="D873"/>
      <c r="E873"/>
      <c r="F873"/>
      <c r="G873"/>
      <c r="H873"/>
      <c r="I873"/>
      <c r="J873"/>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row>
    <row r="874" spans="1:46" ht="12.95" customHeight="1" x14ac:dyDescent="0.15">
      <c r="A874"/>
      <c r="B874"/>
      <c r="C874"/>
      <c r="D874"/>
      <c r="E874"/>
      <c r="F874"/>
      <c r="G874"/>
      <c r="H874"/>
      <c r="I874"/>
      <c r="J874"/>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row>
    <row r="875" spans="1:46" ht="12.95" customHeight="1" x14ac:dyDescent="0.15">
      <c r="A875"/>
      <c r="B875"/>
      <c r="C875"/>
      <c r="D875"/>
      <c r="E875"/>
      <c r="F875"/>
      <c r="G875"/>
      <c r="H875"/>
      <c r="I875"/>
      <c r="J875"/>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row>
    <row r="876" spans="1:46" ht="12.95" customHeight="1" x14ac:dyDescent="0.15">
      <c r="A876"/>
      <c r="B876"/>
      <c r="C876"/>
      <c r="D876"/>
      <c r="E876"/>
      <c r="F876"/>
      <c r="G876"/>
      <c r="H876"/>
      <c r="I876"/>
      <c r="J876"/>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row>
    <row r="877" spans="1:46" ht="12.95" customHeight="1" x14ac:dyDescent="0.15">
      <c r="A877"/>
      <c r="B877"/>
      <c r="C877"/>
      <c r="D877"/>
      <c r="E877"/>
      <c r="F877"/>
      <c r="G877"/>
      <c r="H877"/>
      <c r="I877"/>
      <c r="J877"/>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row>
    <row r="878" spans="1:46" ht="12.95" customHeight="1" x14ac:dyDescent="0.15">
      <c r="A878"/>
      <c r="B878"/>
      <c r="C878"/>
      <c r="D878"/>
      <c r="E878"/>
      <c r="F878"/>
      <c r="G878"/>
      <c r="H878"/>
      <c r="I878"/>
      <c r="J878"/>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row>
    <row r="879" spans="1:46" ht="12.95" customHeight="1" x14ac:dyDescent="0.15">
      <c r="A879"/>
      <c r="B879"/>
      <c r="C879"/>
      <c r="D879"/>
      <c r="E879"/>
      <c r="F879"/>
      <c r="G879"/>
      <c r="H879"/>
      <c r="I879"/>
      <c r="J879"/>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row>
    <row r="880" spans="1:46" ht="12.95" customHeight="1" x14ac:dyDescent="0.15">
      <c r="A880"/>
      <c r="B880"/>
      <c r="C880"/>
      <c r="D880"/>
      <c r="E880"/>
      <c r="F880"/>
      <c r="G880"/>
      <c r="H880"/>
      <c r="I880"/>
      <c r="J880"/>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row>
    <row r="881" spans="1:46" ht="12.95" customHeight="1" x14ac:dyDescent="0.15">
      <c r="A881"/>
      <c r="B881"/>
      <c r="C881"/>
      <c r="D881"/>
      <c r="E881"/>
      <c r="F881"/>
      <c r="G881"/>
      <c r="H881"/>
      <c r="I881"/>
      <c r="J881"/>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row>
    <row r="882" spans="1:46" ht="12.95" customHeight="1" x14ac:dyDescent="0.15">
      <c r="A882"/>
      <c r="B882"/>
      <c r="C882"/>
      <c r="D882"/>
      <c r="E882"/>
      <c r="F882"/>
      <c r="G882"/>
      <c r="H882"/>
      <c r="I882"/>
      <c r="J882"/>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row>
    <row r="883" spans="1:46" ht="12.95" customHeight="1" x14ac:dyDescent="0.15">
      <c r="A883"/>
      <c r="B883"/>
      <c r="C883"/>
      <c r="D883"/>
      <c r="E883"/>
      <c r="F883"/>
      <c r="G883"/>
      <c r="H883"/>
      <c r="I883"/>
      <c r="J883"/>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row>
    <row r="884" spans="1:46" ht="12.95" customHeight="1" x14ac:dyDescent="0.15">
      <c r="A884"/>
      <c r="B884"/>
      <c r="C884"/>
      <c r="D884"/>
      <c r="E884"/>
      <c r="F884"/>
      <c r="G884"/>
      <c r="H884"/>
      <c r="I884"/>
      <c r="J884"/>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row>
    <row r="885" spans="1:46" ht="12.95" customHeight="1" x14ac:dyDescent="0.15">
      <c r="A885"/>
      <c r="B885"/>
      <c r="C885"/>
      <c r="D885"/>
      <c r="E885"/>
      <c r="F885"/>
      <c r="G885"/>
      <c r="H885"/>
      <c r="I885"/>
      <c r="J885"/>
      <c r="K885"/>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row>
    <row r="886" spans="1:46" ht="12.95" customHeight="1" x14ac:dyDescent="0.15">
      <c r="A886"/>
      <c r="B886"/>
      <c r="C886"/>
      <c r="D886"/>
      <c r="E886"/>
      <c r="F886"/>
      <c r="G886"/>
      <c r="H886"/>
      <c r="I886"/>
      <c r="J886"/>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row>
    <row r="887" spans="1:46" ht="12.95" customHeight="1" x14ac:dyDescent="0.15">
      <c r="A887"/>
      <c r="B887"/>
      <c r="C887"/>
      <c r="D887"/>
      <c r="E887"/>
      <c r="F887"/>
      <c r="G887"/>
      <c r="H887"/>
      <c r="I887"/>
      <c r="J887"/>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row>
    <row r="888" spans="1:46" ht="12.95" customHeight="1" x14ac:dyDescent="0.15">
      <c r="A888"/>
      <c r="B888"/>
      <c r="C888"/>
      <c r="D888"/>
      <c r="E888"/>
      <c r="F888"/>
      <c r="G888"/>
      <c r="H888"/>
      <c r="I888"/>
      <c r="J888"/>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row>
    <row r="889" spans="1:46" ht="12.95" customHeight="1" x14ac:dyDescent="0.15">
      <c r="A889"/>
      <c r="B889"/>
      <c r="C889"/>
      <c r="D889"/>
      <c r="E889"/>
      <c r="F889"/>
      <c r="G889"/>
      <c r="H889"/>
      <c r="I889"/>
      <c r="J889"/>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row>
    <row r="890" spans="1:46" ht="12.95" customHeight="1" x14ac:dyDescent="0.15">
      <c r="A890"/>
      <c r="B890"/>
      <c r="C890"/>
      <c r="D890"/>
      <c r="E890"/>
      <c r="F890"/>
      <c r="G890"/>
      <c r="H890"/>
      <c r="I890"/>
      <c r="J890"/>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row>
    <row r="891" spans="1:46" ht="12.95" customHeight="1" x14ac:dyDescent="0.15">
      <c r="A891"/>
      <c r="B891"/>
      <c r="C891"/>
      <c r="D891"/>
      <c r="E891"/>
      <c r="F891"/>
      <c r="G891"/>
      <c r="H891"/>
      <c r="I891"/>
      <c r="J89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row>
    <row r="892" spans="1:46" ht="12.95" customHeight="1" x14ac:dyDescent="0.15">
      <c r="A892"/>
      <c r="B892"/>
      <c r="C892"/>
      <c r="D892"/>
      <c r="E892"/>
      <c r="F892"/>
      <c r="G892"/>
      <c r="H892"/>
      <c r="I892"/>
      <c r="J892"/>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row>
    <row r="893" spans="1:46" ht="12.95" customHeight="1" x14ac:dyDescent="0.15">
      <c r="A893"/>
      <c r="B893"/>
      <c r="C893"/>
      <c r="D893"/>
      <c r="E893"/>
      <c r="F893"/>
      <c r="G893"/>
      <c r="H893"/>
      <c r="I893"/>
      <c r="J893"/>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row>
    <row r="894" spans="1:46" ht="12.95" customHeight="1" x14ac:dyDescent="0.15">
      <c r="A894"/>
      <c r="B894"/>
      <c r="C894"/>
      <c r="D894"/>
      <c r="E894"/>
      <c r="F894"/>
      <c r="G894"/>
      <c r="H894"/>
      <c r="I894"/>
      <c r="J894"/>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row>
    <row r="895" spans="1:46" ht="12.95" customHeight="1" x14ac:dyDescent="0.15">
      <c r="A895"/>
      <c r="B895"/>
      <c r="C895"/>
      <c r="D895"/>
      <c r="E895"/>
      <c r="F895"/>
      <c r="G895"/>
      <c r="H895"/>
      <c r="I895"/>
      <c r="J895"/>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row>
    <row r="896" spans="1:46" ht="12.95" customHeight="1" x14ac:dyDescent="0.15">
      <c r="A896"/>
      <c r="B896"/>
      <c r="C896"/>
      <c r="D896"/>
      <c r="E896"/>
      <c r="F896"/>
      <c r="G896"/>
      <c r="H896"/>
      <c r="I896"/>
      <c r="J896"/>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row>
    <row r="897" spans="1:46" ht="12.95" customHeight="1" x14ac:dyDescent="0.15">
      <c r="A897"/>
      <c r="B897"/>
      <c r="C897"/>
      <c r="D897"/>
      <c r="E897"/>
      <c r="F897"/>
      <c r="G897"/>
      <c r="H897"/>
      <c r="I897"/>
      <c r="J897"/>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row>
    <row r="898" spans="1:46" ht="12.95" customHeight="1" x14ac:dyDescent="0.15">
      <c r="A898"/>
      <c r="B898"/>
      <c r="C898"/>
      <c r="D898"/>
      <c r="E898"/>
      <c r="F898"/>
      <c r="G898"/>
      <c r="H898"/>
      <c r="I898"/>
      <c r="J898"/>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row>
    <row r="899" spans="1:46" ht="12.95" customHeight="1" x14ac:dyDescent="0.15">
      <c r="A899"/>
      <c r="B899"/>
      <c r="C899"/>
      <c r="D899"/>
      <c r="E899"/>
      <c r="F899"/>
      <c r="G899"/>
      <c r="H899"/>
      <c r="I899"/>
      <c r="J899"/>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row>
    <row r="900" spans="1:46" ht="12.95" customHeight="1" x14ac:dyDescent="0.15">
      <c r="A900"/>
      <c r="B900"/>
      <c r="C900"/>
      <c r="D900"/>
      <c r="E900"/>
      <c r="F900"/>
      <c r="G900"/>
      <c r="H900"/>
      <c r="I900"/>
      <c r="J900"/>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row>
    <row r="901" spans="1:46" ht="12.95" customHeight="1" x14ac:dyDescent="0.15">
      <c r="A901"/>
      <c r="B901"/>
      <c r="C901"/>
      <c r="D901"/>
      <c r="E901"/>
      <c r="F901"/>
      <c r="G901"/>
      <c r="H901"/>
      <c r="I901"/>
      <c r="J901"/>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row>
    <row r="902" spans="1:46" ht="12.95" customHeight="1" x14ac:dyDescent="0.15">
      <c r="A902"/>
      <c r="B902"/>
      <c r="C902"/>
      <c r="D902"/>
      <c r="E902"/>
      <c r="F902"/>
      <c r="G902"/>
      <c r="H902"/>
      <c r="I902"/>
      <c r="J902"/>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row>
    <row r="903" spans="1:46" ht="12.95" customHeight="1" x14ac:dyDescent="0.15">
      <c r="A903"/>
      <c r="B903"/>
      <c r="C903"/>
      <c r="D903"/>
      <c r="E903"/>
      <c r="F903"/>
      <c r="G903"/>
      <c r="H903"/>
      <c r="I903"/>
      <c r="J903"/>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row>
    <row r="904" spans="1:46" ht="12.95" customHeight="1" x14ac:dyDescent="0.15">
      <c r="A904"/>
      <c r="B904"/>
      <c r="C904"/>
      <c r="D904"/>
      <c r="E904"/>
      <c r="F904"/>
      <c r="G904"/>
      <c r="H904"/>
      <c r="I904"/>
      <c r="J904"/>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row>
    <row r="905" spans="1:46" ht="12.95" customHeight="1" x14ac:dyDescent="0.15">
      <c r="A905"/>
      <c r="B905"/>
      <c r="C905"/>
      <c r="D905"/>
      <c r="E905"/>
      <c r="F905"/>
      <c r="G905"/>
      <c r="H905"/>
      <c r="I905"/>
      <c r="J905"/>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row>
    <row r="906" spans="1:46" ht="12.95" customHeight="1" x14ac:dyDescent="0.15">
      <c r="A906"/>
      <c r="B906"/>
      <c r="C906"/>
      <c r="D906"/>
      <c r="E906"/>
      <c r="F906"/>
      <c r="G906"/>
      <c r="H906"/>
      <c r="I906"/>
      <c r="J906"/>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row>
    <row r="907" spans="1:46" ht="12.95" customHeight="1" x14ac:dyDescent="0.15">
      <c r="A907"/>
      <c r="B907"/>
      <c r="C907"/>
      <c r="D907"/>
      <c r="E907"/>
      <c r="F907"/>
      <c r="G907"/>
      <c r="H907"/>
      <c r="I907"/>
      <c r="J907"/>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row>
    <row r="908" spans="1:46" ht="12.95" customHeight="1" x14ac:dyDescent="0.15">
      <c r="A908"/>
      <c r="B908"/>
      <c r="C908"/>
      <c r="D908"/>
      <c r="E908"/>
      <c r="F908"/>
      <c r="G908"/>
      <c r="H908"/>
      <c r="I908"/>
      <c r="J908"/>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row>
    <row r="909" spans="1:46" ht="12.95" customHeight="1" x14ac:dyDescent="0.15">
      <c r="A909"/>
      <c r="B909"/>
      <c r="C909"/>
      <c r="D909"/>
      <c r="E909"/>
      <c r="F909"/>
      <c r="G909"/>
      <c r="H909"/>
      <c r="I909"/>
      <c r="J909"/>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row>
    <row r="910" spans="1:46" ht="12.95" customHeight="1" x14ac:dyDescent="0.15">
      <c r="A910"/>
      <c r="B910"/>
      <c r="C910"/>
      <c r="D910"/>
      <c r="E910"/>
      <c r="F910"/>
      <c r="G910"/>
      <c r="H910"/>
      <c r="I910"/>
      <c r="J910"/>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row>
    <row r="911" spans="1:46" ht="12.95" customHeight="1" x14ac:dyDescent="0.15">
      <c r="A911"/>
      <c r="B911"/>
      <c r="C911"/>
      <c r="D911"/>
      <c r="E911"/>
      <c r="F911"/>
      <c r="G911"/>
      <c r="H911"/>
      <c r="I911"/>
      <c r="J911"/>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row>
    <row r="912" spans="1:46" ht="12.95" customHeight="1" x14ac:dyDescent="0.15">
      <c r="A912"/>
      <c r="B912"/>
      <c r="C912"/>
      <c r="D912"/>
      <c r="E912"/>
      <c r="F912"/>
      <c r="G912"/>
      <c r="H912"/>
      <c r="I912"/>
      <c r="J912"/>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row>
    <row r="913" spans="1:46" ht="12.95" customHeight="1" x14ac:dyDescent="0.15">
      <c r="A913"/>
      <c r="B913"/>
      <c r="C913"/>
      <c r="D913"/>
      <c r="E913"/>
      <c r="F913"/>
      <c r="G913"/>
      <c r="H913"/>
      <c r="I913"/>
      <c r="J913"/>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row>
    <row r="914" spans="1:46" ht="12.95" customHeight="1" x14ac:dyDescent="0.15">
      <c r="A914"/>
      <c r="B914"/>
      <c r="C914"/>
      <c r="D914"/>
      <c r="E914"/>
      <c r="F914"/>
      <c r="G914"/>
      <c r="H914"/>
      <c r="I914"/>
      <c r="J914"/>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row>
    <row r="915" spans="1:46" ht="12.95" customHeight="1" x14ac:dyDescent="0.15">
      <c r="A915"/>
      <c r="B915"/>
      <c r="C915"/>
      <c r="D915"/>
      <c r="E915"/>
      <c r="F915"/>
      <c r="G915"/>
      <c r="H915"/>
      <c r="I915"/>
      <c r="J915"/>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row>
    <row r="916" spans="1:46" ht="12.95" customHeight="1" x14ac:dyDescent="0.15">
      <c r="A916"/>
      <c r="B916"/>
      <c r="C916"/>
      <c r="D916"/>
      <c r="E916"/>
      <c r="F916"/>
      <c r="G916"/>
      <c r="H916"/>
      <c r="I916"/>
      <c r="J916"/>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row>
    <row r="917" spans="1:46" ht="12.95" customHeight="1" x14ac:dyDescent="0.15">
      <c r="A917"/>
      <c r="B917"/>
      <c r="C917"/>
      <c r="D917"/>
      <c r="E917"/>
      <c r="F917"/>
      <c r="G917"/>
      <c r="H917"/>
      <c r="I917"/>
      <c r="J917"/>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row>
    <row r="918" spans="1:46" ht="12.95" customHeight="1" x14ac:dyDescent="0.15">
      <c r="A918"/>
      <c r="B918"/>
      <c r="C918"/>
      <c r="D918"/>
      <c r="E918"/>
      <c r="F918"/>
      <c r="G918"/>
      <c r="H918"/>
      <c r="I918"/>
      <c r="J918"/>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row>
    <row r="919" spans="1:46" ht="12.95" customHeight="1" x14ac:dyDescent="0.15">
      <c r="A919"/>
      <c r="B919"/>
      <c r="C919"/>
      <c r="D919"/>
      <c r="E919"/>
      <c r="F919"/>
      <c r="G919"/>
      <c r="H919"/>
      <c r="I919"/>
      <c r="J919"/>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row>
    <row r="920" spans="1:46" ht="12.95" customHeight="1" x14ac:dyDescent="0.15">
      <c r="A920"/>
      <c r="B920"/>
      <c r="C920"/>
      <c r="D920"/>
      <c r="E920"/>
      <c r="F920"/>
      <c r="G920"/>
      <c r="H920"/>
      <c r="I920"/>
      <c r="J920"/>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row>
    <row r="921" spans="1:46" ht="12.95" customHeight="1" x14ac:dyDescent="0.15">
      <c r="A921"/>
      <c r="B921"/>
      <c r="C921"/>
      <c r="D921"/>
      <c r="E921"/>
      <c r="F921"/>
      <c r="G921"/>
      <c r="H921"/>
      <c r="I921"/>
      <c r="J921"/>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row>
    <row r="922" spans="1:46" ht="12.95" customHeight="1" x14ac:dyDescent="0.15">
      <c r="A922"/>
      <c r="B922"/>
      <c r="C922"/>
      <c r="D922"/>
      <c r="E922"/>
      <c r="F922"/>
      <c r="G922"/>
      <c r="H922"/>
      <c r="I922"/>
      <c r="J922"/>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row>
    <row r="923" spans="1:46" ht="12.95" customHeight="1" x14ac:dyDescent="0.15">
      <c r="A923"/>
      <c r="B923"/>
      <c r="C923"/>
      <c r="D923"/>
      <c r="E923"/>
      <c r="F923"/>
      <c r="G923"/>
      <c r="H923"/>
      <c r="I923"/>
      <c r="J923"/>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row>
    <row r="924" spans="1:46" ht="12.95" customHeight="1" x14ac:dyDescent="0.15">
      <c r="A924"/>
      <c r="B924"/>
      <c r="C924"/>
      <c r="D924"/>
      <c r="E924"/>
      <c r="F924"/>
      <c r="G924"/>
      <c r="H924"/>
      <c r="I924"/>
      <c r="J924"/>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row>
    <row r="925" spans="1:46" ht="12.95" customHeight="1" x14ac:dyDescent="0.15">
      <c r="A925"/>
      <c r="B925"/>
      <c r="C925"/>
      <c r="D925"/>
      <c r="E925"/>
      <c r="F925"/>
      <c r="G925"/>
      <c r="H925"/>
      <c r="I925"/>
      <c r="J925"/>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row>
    <row r="926" spans="1:46" ht="12.95" customHeight="1" x14ac:dyDescent="0.15">
      <c r="A926"/>
      <c r="B926"/>
      <c r="C926"/>
      <c r="D926"/>
      <c r="E926"/>
      <c r="F926"/>
      <c r="G926"/>
      <c r="H926"/>
      <c r="I926"/>
      <c r="J926"/>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row>
    <row r="927" spans="1:46" ht="12.95" customHeight="1" x14ac:dyDescent="0.15">
      <c r="A927"/>
      <c r="B927"/>
      <c r="C927"/>
      <c r="D927"/>
      <c r="E927"/>
      <c r="F927"/>
      <c r="G927"/>
      <c r="H927"/>
      <c r="I927"/>
      <c r="J927"/>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row>
    <row r="928" spans="1:46" ht="12.95" customHeight="1" x14ac:dyDescent="0.15">
      <c r="A928"/>
      <c r="B928"/>
      <c r="C928"/>
      <c r="D928"/>
      <c r="E928"/>
      <c r="F928"/>
      <c r="G928"/>
      <c r="H928"/>
      <c r="I928"/>
      <c r="J928"/>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row>
    <row r="929" spans="1:46" ht="12.95" customHeight="1" x14ac:dyDescent="0.15">
      <c r="A929"/>
      <c r="B929"/>
      <c r="C929"/>
      <c r="D929"/>
      <c r="E929"/>
      <c r="F929"/>
      <c r="G929"/>
      <c r="H929"/>
      <c r="I929"/>
      <c r="J929"/>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row>
    <row r="930" spans="1:46" ht="12.95" customHeight="1" x14ac:dyDescent="0.15">
      <c r="A930"/>
      <c r="B930"/>
      <c r="C930"/>
      <c r="D930"/>
      <c r="E930"/>
      <c r="F930"/>
      <c r="G930"/>
      <c r="H930"/>
      <c r="I930"/>
      <c r="J930"/>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row>
    <row r="931" spans="1:46" ht="12.95" customHeight="1" x14ac:dyDescent="0.15">
      <c r="A931"/>
      <c r="B931"/>
      <c r="C931"/>
      <c r="D931"/>
      <c r="E931"/>
      <c r="F931"/>
      <c r="G931"/>
      <c r="H931"/>
      <c r="I931"/>
      <c r="J931"/>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row>
    <row r="932" spans="1:46" ht="12.95" customHeight="1" x14ac:dyDescent="0.15">
      <c r="A932"/>
      <c r="B932"/>
      <c r="C932"/>
      <c r="D932"/>
      <c r="E932"/>
      <c r="F932"/>
      <c r="G932"/>
      <c r="H932"/>
      <c r="I932"/>
      <c r="J932"/>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row>
    <row r="933" spans="1:46" ht="12.95" customHeight="1" x14ac:dyDescent="0.15">
      <c r="A933"/>
      <c r="B933"/>
      <c r="C933"/>
      <c r="D933"/>
      <c r="E933"/>
      <c r="F933"/>
      <c r="G933"/>
      <c r="H933"/>
      <c r="I933"/>
      <c r="J933"/>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row>
    <row r="934" spans="1:46" ht="12.95" customHeight="1" x14ac:dyDescent="0.15">
      <c r="A934"/>
      <c r="B934"/>
      <c r="C934"/>
      <c r="D934"/>
      <c r="E934"/>
      <c r="F934"/>
      <c r="G934"/>
      <c r="H934"/>
      <c r="I934"/>
      <c r="J934"/>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row>
    <row r="935" spans="1:46" ht="12.95" customHeight="1" x14ac:dyDescent="0.15">
      <c r="A935"/>
      <c r="B935"/>
      <c r="C935"/>
      <c r="D935"/>
      <c r="E935"/>
      <c r="F935"/>
      <c r="G935"/>
      <c r="H935"/>
      <c r="I935"/>
      <c r="J935"/>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row>
    <row r="936" spans="1:46" ht="12.95" customHeight="1" x14ac:dyDescent="0.15">
      <c r="A936"/>
      <c r="B936"/>
      <c r="C936"/>
      <c r="D936"/>
      <c r="E936"/>
      <c r="F936"/>
      <c r="G936"/>
      <c r="H936"/>
      <c r="I936"/>
      <c r="J936"/>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row>
    <row r="937" spans="1:46" ht="12.95" customHeight="1" x14ac:dyDescent="0.15">
      <c r="A937"/>
      <c r="B937"/>
      <c r="C937"/>
      <c r="D937"/>
      <c r="E937"/>
      <c r="F937"/>
      <c r="G937"/>
      <c r="H937"/>
      <c r="I937"/>
      <c r="J937"/>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row>
    <row r="938" spans="1:46" ht="12.95" customHeight="1" x14ac:dyDescent="0.15">
      <c r="A938"/>
      <c r="B938"/>
      <c r="C938"/>
      <c r="D938"/>
      <c r="E938"/>
      <c r="F938"/>
      <c r="G938"/>
      <c r="H938"/>
      <c r="I938"/>
      <c r="J938"/>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row>
    <row r="939" spans="1:46" ht="12.95" customHeight="1" x14ac:dyDescent="0.15">
      <c r="A939"/>
      <c r="B939"/>
      <c r="C939"/>
      <c r="D939"/>
      <c r="E939"/>
      <c r="F939"/>
      <c r="G939"/>
      <c r="H939"/>
      <c r="I939"/>
      <c r="J939"/>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row>
    <row r="940" spans="1:46" ht="12.95" customHeight="1" x14ac:dyDescent="0.15">
      <c r="A940"/>
      <c r="B940"/>
      <c r="C940"/>
      <c r="D940"/>
      <c r="E940"/>
      <c r="F940"/>
      <c r="G940"/>
      <c r="H940"/>
      <c r="I940"/>
      <c r="J940"/>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row>
    <row r="941" spans="1:46" ht="12.95" customHeight="1" x14ac:dyDescent="0.15">
      <c r="A941"/>
      <c r="B941"/>
      <c r="C941"/>
      <c r="D941"/>
      <c r="E941"/>
      <c r="F941"/>
      <c r="G941"/>
      <c r="H941"/>
      <c r="I941"/>
      <c r="J941"/>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row>
    <row r="942" spans="1:46" ht="12.95" customHeight="1" x14ac:dyDescent="0.15">
      <c r="A942"/>
      <c r="B942"/>
      <c r="C942"/>
      <c r="D942"/>
      <c r="E942"/>
      <c r="F942"/>
      <c r="G942"/>
      <c r="H942"/>
      <c r="I942"/>
      <c r="J942"/>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row>
    <row r="943" spans="1:46" ht="12.95" customHeight="1" x14ac:dyDescent="0.15">
      <c r="A943"/>
      <c r="B943"/>
      <c r="C943"/>
      <c r="D943"/>
      <c r="E943"/>
      <c r="F943"/>
      <c r="G943"/>
      <c r="H943"/>
      <c r="I943"/>
      <c r="J943"/>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row>
    <row r="944" spans="1:46" ht="12.95" customHeight="1" x14ac:dyDescent="0.15">
      <c r="A944"/>
      <c r="B944"/>
      <c r="C944"/>
      <c r="D944"/>
      <c r="E944"/>
      <c r="F944"/>
      <c r="G944"/>
      <c r="H944"/>
      <c r="I944"/>
      <c r="J944"/>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row>
    <row r="945" spans="1:46" ht="12.95" customHeight="1" x14ac:dyDescent="0.15">
      <c r="A945"/>
      <c r="B945"/>
      <c r="C945"/>
      <c r="D945"/>
      <c r="E945"/>
      <c r="F945"/>
      <c r="G945"/>
      <c r="H945"/>
      <c r="I945"/>
      <c r="J945"/>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row>
    <row r="946" spans="1:46" ht="12.95" customHeight="1" x14ac:dyDescent="0.15">
      <c r="A946"/>
      <c r="B946"/>
      <c r="C946"/>
      <c r="D946"/>
      <c r="E946"/>
      <c r="F946"/>
      <c r="G946"/>
      <c r="H946"/>
      <c r="I946"/>
      <c r="J946"/>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row>
    <row r="947" spans="1:46" ht="12.95" customHeight="1" x14ac:dyDescent="0.15">
      <c r="A947"/>
      <c r="B947"/>
      <c r="C947"/>
      <c r="D947"/>
      <c r="E947"/>
      <c r="F947"/>
      <c r="G947"/>
      <c r="H947"/>
      <c r="I947"/>
      <c r="J947"/>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row>
    <row r="948" spans="1:46" ht="12.95" customHeight="1" x14ac:dyDescent="0.15">
      <c r="A948"/>
      <c r="B948"/>
      <c r="C948"/>
      <c r="D948"/>
      <c r="E948"/>
      <c r="F948"/>
      <c r="G948"/>
      <c r="H948"/>
      <c r="I948"/>
      <c r="J948"/>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row>
    <row r="949" spans="1:46" ht="12.95" customHeight="1" x14ac:dyDescent="0.15">
      <c r="A949"/>
      <c r="B949"/>
      <c r="C949"/>
      <c r="D949"/>
      <c r="E949"/>
      <c r="F949"/>
      <c r="G949"/>
      <c r="H949"/>
      <c r="I949"/>
      <c r="J949"/>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row>
    <row r="950" spans="1:46" ht="12.95" customHeight="1" x14ac:dyDescent="0.15">
      <c r="A950"/>
      <c r="B950"/>
      <c r="C950"/>
      <c r="D950"/>
      <c r="E950"/>
      <c r="F950"/>
      <c r="G950"/>
      <c r="H950"/>
      <c r="I950"/>
      <c r="J950"/>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row>
    <row r="951" spans="1:46" ht="12.95" customHeight="1" x14ac:dyDescent="0.15">
      <c r="A951"/>
      <c r="B951"/>
      <c r="C951"/>
      <c r="D951"/>
      <c r="E951"/>
      <c r="F951"/>
      <c r="G951"/>
      <c r="H951"/>
      <c r="I951"/>
      <c r="J951"/>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row>
    <row r="952" spans="1:46" ht="12.95" customHeight="1" x14ac:dyDescent="0.15">
      <c r="A952"/>
      <c r="B952"/>
      <c r="C952"/>
      <c r="D952"/>
      <c r="E952"/>
      <c r="F952"/>
      <c r="G952"/>
      <c r="H952"/>
      <c r="I952"/>
      <c r="J952"/>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row>
    <row r="953" spans="1:46" ht="12.95" customHeight="1" x14ac:dyDescent="0.15">
      <c r="A953"/>
      <c r="B953"/>
      <c r="C953"/>
      <c r="D953"/>
      <c r="E953"/>
      <c r="F953"/>
      <c r="G953"/>
      <c r="H953"/>
      <c r="I953"/>
      <c r="J953"/>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row>
    <row r="954" spans="1:46" ht="12.95" customHeight="1" x14ac:dyDescent="0.15">
      <c r="A954"/>
      <c r="B954"/>
      <c r="C954"/>
      <c r="D954"/>
      <c r="E954"/>
      <c r="F954"/>
      <c r="G954"/>
      <c r="H954"/>
      <c r="I954"/>
      <c r="J954"/>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row>
    <row r="955" spans="1:46" ht="12.95" customHeight="1" x14ac:dyDescent="0.15">
      <c r="A955"/>
      <c r="B955"/>
      <c r="C955"/>
      <c r="D955"/>
      <c r="E955"/>
      <c r="F955"/>
      <c r="G955"/>
      <c r="H955"/>
      <c r="I955"/>
      <c r="J955"/>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row>
    <row r="956" spans="1:46" ht="12.95" customHeight="1" x14ac:dyDescent="0.15">
      <c r="A956"/>
      <c r="B956"/>
      <c r="C956"/>
      <c r="D956"/>
      <c r="E956"/>
      <c r="F956"/>
      <c r="G956"/>
      <c r="H956"/>
      <c r="I956"/>
      <c r="J956"/>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row>
    <row r="957" spans="1:46" ht="12.95" customHeight="1" x14ac:dyDescent="0.15">
      <c r="A957"/>
      <c r="B957"/>
      <c r="C957"/>
      <c r="D957"/>
      <c r="E957"/>
      <c r="F957"/>
      <c r="G957"/>
      <c r="H957"/>
      <c r="I957"/>
      <c r="J957"/>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row>
    <row r="958" spans="1:46" ht="12.95" customHeight="1" x14ac:dyDescent="0.15">
      <c r="A958"/>
      <c r="B958"/>
      <c r="C958"/>
      <c r="D958"/>
      <c r="E958"/>
      <c r="F958"/>
      <c r="G958"/>
      <c r="H958"/>
      <c r="I958"/>
      <c r="J958"/>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row>
    <row r="959" spans="1:46" ht="12.95" customHeight="1" x14ac:dyDescent="0.15">
      <c r="A959"/>
      <c r="B959"/>
      <c r="C959"/>
      <c r="D959"/>
      <c r="E959"/>
      <c r="F959"/>
      <c r="G959"/>
      <c r="H959"/>
      <c r="I959"/>
      <c r="J959"/>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row>
    <row r="960" spans="1:46" ht="12.95" customHeight="1" x14ac:dyDescent="0.15">
      <c r="A960"/>
      <c r="B960"/>
      <c r="C960"/>
      <c r="D960"/>
      <c r="E960"/>
      <c r="F960"/>
      <c r="G960"/>
      <c r="H960"/>
      <c r="I960"/>
      <c r="J960"/>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row>
    <row r="961" spans="1:46" ht="12.95" customHeight="1" x14ac:dyDescent="0.15">
      <c r="A961"/>
      <c r="B961"/>
      <c r="C961"/>
      <c r="D961"/>
      <c r="E961"/>
      <c r="F961"/>
      <c r="G961"/>
      <c r="H961"/>
      <c r="I961"/>
      <c r="J96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row>
    <row r="962" spans="1:46" ht="12.95" customHeight="1" x14ac:dyDescent="0.15">
      <c r="A962"/>
      <c r="B962"/>
      <c r="C962"/>
      <c r="D962"/>
      <c r="E962"/>
      <c r="F962"/>
      <c r="G962"/>
      <c r="H962"/>
      <c r="I962"/>
      <c r="J962"/>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row>
    <row r="963" spans="1:46" ht="12.95" customHeight="1" x14ac:dyDescent="0.15">
      <c r="A963"/>
      <c r="B963"/>
      <c r="C963"/>
      <c r="D963"/>
      <c r="E963"/>
      <c r="F963"/>
      <c r="G963"/>
      <c r="H963"/>
      <c r="I963"/>
      <c r="J963"/>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row>
    <row r="964" spans="1:46" ht="12.95" customHeight="1" x14ac:dyDescent="0.15">
      <c r="A964"/>
      <c r="B964"/>
      <c r="C964"/>
      <c r="D964"/>
      <c r="E964"/>
      <c r="F964"/>
      <c r="G964"/>
      <c r="H964"/>
      <c r="I964"/>
      <c r="J964"/>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row>
    <row r="965" spans="1:46" ht="12.95" customHeight="1" x14ac:dyDescent="0.15">
      <c r="A965"/>
      <c r="B965"/>
      <c r="C965"/>
      <c r="D965"/>
      <c r="E965"/>
      <c r="F965"/>
      <c r="G965"/>
      <c r="H965"/>
      <c r="I965"/>
      <c r="J965"/>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row>
    <row r="966" spans="1:46" ht="12.95" customHeight="1" x14ac:dyDescent="0.15">
      <c r="A966"/>
      <c r="B966"/>
      <c r="C966"/>
      <c r="D966"/>
      <c r="E966"/>
      <c r="F966"/>
      <c r="G966"/>
      <c r="H966"/>
      <c r="I966"/>
      <c r="J966"/>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row>
    <row r="967" spans="1:46" ht="12.95" customHeight="1" x14ac:dyDescent="0.15">
      <c r="A967"/>
      <c r="B967"/>
      <c r="C967"/>
      <c r="D967"/>
      <c r="E967"/>
      <c r="F967"/>
      <c r="G967"/>
      <c r="H967"/>
      <c r="I967"/>
      <c r="J967"/>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row>
    <row r="968" spans="1:46" ht="12.95" customHeight="1" x14ac:dyDescent="0.15">
      <c r="A968"/>
      <c r="B968"/>
      <c r="C968"/>
      <c r="D968"/>
      <c r="E968"/>
      <c r="F968"/>
      <c r="G968"/>
      <c r="H968"/>
      <c r="I968"/>
      <c r="J96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row>
    <row r="969" spans="1:46" ht="12.95" customHeight="1" x14ac:dyDescent="0.15">
      <c r="A969"/>
      <c r="B969"/>
      <c r="C969"/>
      <c r="D969"/>
      <c r="E969"/>
      <c r="F969"/>
      <c r="G969"/>
      <c r="H969"/>
      <c r="I969"/>
      <c r="J969"/>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row>
    <row r="970" spans="1:46" ht="12.95" customHeight="1" x14ac:dyDescent="0.15">
      <c r="A970"/>
      <c r="B970"/>
      <c r="C970"/>
      <c r="D970"/>
      <c r="E970"/>
      <c r="F970"/>
      <c r="G970"/>
      <c r="H970"/>
      <c r="I970"/>
      <c r="J970"/>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row>
    <row r="971" spans="1:46" ht="12.95" customHeight="1" x14ac:dyDescent="0.15">
      <c r="A971"/>
      <c r="B971"/>
      <c r="C971"/>
      <c r="D971"/>
      <c r="E971"/>
      <c r="F971"/>
      <c r="G971"/>
      <c r="H971"/>
      <c r="I971"/>
      <c r="J97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row>
    <row r="972" spans="1:46" ht="12.95" customHeight="1" x14ac:dyDescent="0.15">
      <c r="A972"/>
      <c r="B972"/>
      <c r="C972"/>
      <c r="D972"/>
      <c r="E972"/>
      <c r="F972"/>
      <c r="G972"/>
      <c r="H972"/>
      <c r="I972"/>
      <c r="J972"/>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row>
    <row r="973" spans="1:46" ht="12.95" customHeight="1" x14ac:dyDescent="0.15">
      <c r="A973"/>
      <c r="B973"/>
      <c r="C973"/>
      <c r="D973"/>
      <c r="E973"/>
      <c r="F973"/>
      <c r="G973"/>
      <c r="H973"/>
      <c r="I973"/>
      <c r="J973"/>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row>
    <row r="974" spans="1:46" ht="12.95" customHeight="1" x14ac:dyDescent="0.15">
      <c r="A974"/>
      <c r="B974"/>
      <c r="C974"/>
      <c r="D974"/>
      <c r="E974"/>
      <c r="F974"/>
      <c r="G974"/>
      <c r="H974"/>
      <c r="I974"/>
      <c r="J974"/>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row>
    <row r="975" spans="1:46" ht="12.95" customHeight="1" x14ac:dyDescent="0.15">
      <c r="A975"/>
      <c r="B975"/>
      <c r="C975"/>
      <c r="D975"/>
      <c r="E975"/>
      <c r="F975"/>
      <c r="G975"/>
      <c r="H975"/>
      <c r="I975"/>
      <c r="J975"/>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row>
    <row r="976" spans="1:46" ht="12.95" customHeight="1" x14ac:dyDescent="0.15">
      <c r="A976"/>
      <c r="B976"/>
      <c r="C976"/>
      <c r="D976"/>
      <c r="E976"/>
      <c r="F976"/>
      <c r="G976"/>
      <c r="H976"/>
      <c r="I976"/>
      <c r="J976"/>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row>
    <row r="977" spans="1:46" ht="12.95" customHeight="1" x14ac:dyDescent="0.15">
      <c r="A977"/>
      <c r="B977"/>
      <c r="C977"/>
      <c r="D977"/>
      <c r="E977"/>
      <c r="F977"/>
      <c r="G977"/>
      <c r="H977"/>
      <c r="I977"/>
      <c r="J977"/>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row>
    <row r="978" spans="1:46" ht="12.95" customHeight="1" x14ac:dyDescent="0.15">
      <c r="A978"/>
      <c r="B978"/>
      <c r="C978"/>
      <c r="D978"/>
      <c r="E978"/>
      <c r="F978"/>
      <c r="G978"/>
      <c r="H978"/>
      <c r="I978"/>
      <c r="J978"/>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row>
    <row r="979" spans="1:46" ht="12.95" customHeight="1" x14ac:dyDescent="0.15">
      <c r="A979"/>
      <c r="B979"/>
      <c r="C979"/>
      <c r="D979"/>
      <c r="E979"/>
      <c r="F979"/>
      <c r="G979"/>
      <c r="H979"/>
      <c r="I979"/>
      <c r="J979"/>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row>
    <row r="980" spans="1:46" ht="12.95" customHeight="1" x14ac:dyDescent="0.15">
      <c r="A980"/>
      <c r="B980"/>
      <c r="C980"/>
      <c r="D980"/>
      <c r="E980"/>
      <c r="F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row>
    <row r="981" spans="1:46" ht="12.95" customHeight="1" x14ac:dyDescent="0.15">
      <c r="A981"/>
      <c r="B981"/>
      <c r="C981"/>
      <c r="D981"/>
      <c r="E981"/>
      <c r="F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row>
    <row r="982" spans="1:46" ht="12.95" customHeight="1" x14ac:dyDescent="0.15">
      <c r="A982"/>
      <c r="B982"/>
      <c r="C982"/>
      <c r="D982"/>
      <c r="E982"/>
      <c r="F982"/>
      <c r="G982"/>
      <c r="H982"/>
      <c r="I982"/>
      <c r="J982"/>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row>
    <row r="983" spans="1:46" ht="12.95" customHeight="1" x14ac:dyDescent="0.15">
      <c r="A983"/>
      <c r="B983"/>
      <c r="C983"/>
      <c r="D983"/>
      <c r="E983"/>
      <c r="F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row>
    <row r="984" spans="1:46" ht="12.95" customHeight="1" x14ac:dyDescent="0.15">
      <c r="A984"/>
      <c r="B984"/>
      <c r="C984"/>
      <c r="D984"/>
      <c r="E984"/>
      <c r="F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row>
    <row r="985" spans="1:46" ht="12.95" customHeight="1" x14ac:dyDescent="0.15">
      <c r="A985"/>
      <c r="B985"/>
      <c r="C985"/>
      <c r="D985"/>
      <c r="E985"/>
      <c r="F985"/>
      <c r="G985"/>
      <c r="H985"/>
      <c r="I985"/>
      <c r="J985"/>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row>
    <row r="986" spans="1:46" ht="12.95" customHeight="1" x14ac:dyDescent="0.15">
      <c r="A986"/>
      <c r="B986"/>
      <c r="C986"/>
      <c r="D986"/>
      <c r="E986"/>
      <c r="F986"/>
      <c r="G986"/>
      <c r="H986"/>
      <c r="I986"/>
      <c r="J986"/>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row>
    <row r="987" spans="1:46" ht="12.95" customHeight="1" x14ac:dyDescent="0.15">
      <c r="A987"/>
      <c r="B987"/>
      <c r="C987"/>
      <c r="D987"/>
      <c r="E987"/>
      <c r="F987"/>
      <c r="G987"/>
      <c r="H987"/>
      <c r="I987"/>
      <c r="J987"/>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row>
    <row r="988" spans="1:46" ht="12.95" customHeight="1" x14ac:dyDescent="0.15">
      <c r="A988"/>
      <c r="B988"/>
      <c r="C988"/>
      <c r="D988"/>
      <c r="E988"/>
      <c r="F988"/>
      <c r="G988"/>
      <c r="H988"/>
      <c r="I988"/>
      <c r="J988"/>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row>
    <row r="989" spans="1:46" ht="12.95" customHeight="1" x14ac:dyDescent="0.15">
      <c r="A989"/>
      <c r="B989"/>
      <c r="C989"/>
      <c r="D989"/>
      <c r="E989"/>
      <c r="F989"/>
      <c r="G989"/>
      <c r="H989"/>
      <c r="I989"/>
      <c r="J989"/>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row>
    <row r="990" spans="1:46" ht="12.95" customHeight="1" x14ac:dyDescent="0.15">
      <c r="A990"/>
      <c r="B990"/>
      <c r="C990"/>
      <c r="D990"/>
      <c r="E990"/>
      <c r="F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row>
    <row r="991" spans="1:46" ht="12.95" customHeight="1" x14ac:dyDescent="0.15">
      <c r="A991"/>
      <c r="B991"/>
      <c r="C991"/>
      <c r="D991"/>
      <c r="E991"/>
      <c r="F991"/>
      <c r="G991"/>
      <c r="H991"/>
      <c r="I991"/>
      <c r="J991"/>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row>
    <row r="992" spans="1:46" ht="12.95" customHeight="1" x14ac:dyDescent="0.15">
      <c r="A992"/>
      <c r="B992"/>
      <c r="C992"/>
      <c r="D992"/>
      <c r="E992"/>
      <c r="F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row>
    <row r="993" spans="1:46" ht="12.95" customHeight="1" x14ac:dyDescent="0.15">
      <c r="A993"/>
      <c r="B993"/>
      <c r="C993"/>
      <c r="D993"/>
      <c r="E993"/>
      <c r="F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row>
    <row r="994" spans="1:46" ht="12.95" customHeight="1" x14ac:dyDescent="0.15">
      <c r="A994"/>
      <c r="B994"/>
      <c r="C994"/>
      <c r="D994"/>
      <c r="E994"/>
      <c r="F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row>
    <row r="995" spans="1:46" ht="12.95" customHeight="1" x14ac:dyDescent="0.15">
      <c r="A995"/>
      <c r="B995"/>
      <c r="C995"/>
      <c r="D995"/>
      <c r="E995"/>
      <c r="F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row>
    <row r="996" spans="1:46" ht="12.95" customHeight="1" x14ac:dyDescent="0.15">
      <c r="A996"/>
      <c r="B996"/>
      <c r="C996"/>
      <c r="D996"/>
      <c r="E996"/>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row>
    <row r="997" spans="1:46" ht="12.95" customHeight="1" x14ac:dyDescent="0.15">
      <c r="A997"/>
      <c r="B997"/>
      <c r="C997"/>
      <c r="D997"/>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row>
    <row r="998" spans="1:46" ht="12.95" customHeight="1" x14ac:dyDescent="0.15">
      <c r="A998"/>
      <c r="B998"/>
      <c r="C998"/>
      <c r="D998"/>
      <c r="E998"/>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row>
    <row r="999" spans="1:46" ht="12.95" customHeight="1" x14ac:dyDescent="0.15">
      <c r="A999"/>
      <c r="B999"/>
      <c r="C999"/>
      <c r="D999"/>
      <c r="E999"/>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row>
    <row r="1000" spans="1:46" ht="12.95" customHeight="1" x14ac:dyDescent="0.15">
      <c r="A1000"/>
      <c r="B1000"/>
      <c r="C1000"/>
      <c r="D1000"/>
      <c r="E1000"/>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row>
    <row r="1001" spans="1:46" ht="12.95" customHeight="1" x14ac:dyDescent="0.15">
      <c r="A1001"/>
      <c r="B1001"/>
      <c r="C1001"/>
      <c r="D1001"/>
      <c r="E1001"/>
      <c r="F1001"/>
      <c r="G1001"/>
      <c r="H1001"/>
      <c r="I1001"/>
      <c r="J1001"/>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row>
    <row r="1002" spans="1:46" ht="12.95" customHeight="1" x14ac:dyDescent="0.15">
      <c r="A1002"/>
      <c r="B1002"/>
      <c r="C1002"/>
      <c r="D1002"/>
      <c r="E1002"/>
      <c r="F1002"/>
      <c r="G1002"/>
      <c r="H1002"/>
      <c r="I1002"/>
      <c r="J1002"/>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row>
    <row r="1003" spans="1:46" ht="12.95" customHeight="1" x14ac:dyDescent="0.15">
      <c r="A1003"/>
      <c r="B1003"/>
      <c r="C1003"/>
      <c r="D1003"/>
      <c r="E1003"/>
      <c r="F1003"/>
      <c r="G1003"/>
      <c r="H1003"/>
      <c r="I1003"/>
      <c r="J1003"/>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row>
    <row r="1004" spans="1:46" ht="12.95" customHeight="1" x14ac:dyDescent="0.15">
      <c r="A1004"/>
      <c r="B1004"/>
      <c r="C1004"/>
      <c r="D1004"/>
      <c r="E1004"/>
      <c r="F1004"/>
      <c r="G1004"/>
      <c r="H1004"/>
      <c r="I1004"/>
      <c r="J1004"/>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row>
    <row r="1005" spans="1:46" ht="12.95" customHeight="1" x14ac:dyDescent="0.15">
      <c r="A1005"/>
      <c r="B1005"/>
      <c r="C1005"/>
      <c r="D1005"/>
      <c r="E1005"/>
      <c r="F1005"/>
      <c r="G1005"/>
      <c r="H1005"/>
      <c r="I1005"/>
      <c r="J1005"/>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row>
    <row r="1006" spans="1:46" ht="12.95" customHeight="1" x14ac:dyDescent="0.15">
      <c r="A1006"/>
      <c r="B1006"/>
      <c r="C1006"/>
      <c r="D1006"/>
      <c r="E1006"/>
      <c r="F1006"/>
      <c r="G1006"/>
      <c r="H1006"/>
      <c r="I1006"/>
      <c r="J1006"/>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row>
    <row r="1007" spans="1:46" ht="12.95" customHeight="1" x14ac:dyDescent="0.15">
      <c r="A1007"/>
      <c r="B1007"/>
      <c r="C1007"/>
      <c r="D1007"/>
      <c r="E1007"/>
      <c r="F1007"/>
      <c r="G1007"/>
      <c r="H1007"/>
      <c r="I1007"/>
      <c r="J1007"/>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row>
    <row r="1008" spans="1:46" ht="12.95" customHeight="1" x14ac:dyDescent="0.15">
      <c r="A1008"/>
      <c r="B1008"/>
      <c r="C1008"/>
      <c r="D1008"/>
      <c r="E1008"/>
      <c r="F1008"/>
      <c r="G1008"/>
      <c r="H1008"/>
      <c r="I1008"/>
      <c r="J1008"/>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row>
    <row r="1009" spans="1:46" ht="12.95" customHeight="1" x14ac:dyDescent="0.15">
      <c r="A1009"/>
      <c r="B1009"/>
      <c r="C1009"/>
      <c r="D1009"/>
      <c r="E1009"/>
      <c r="F1009"/>
      <c r="G1009"/>
      <c r="H1009"/>
      <c r="I1009"/>
      <c r="J1009"/>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row>
    <row r="1010" spans="1:46" ht="12.95" customHeight="1" x14ac:dyDescent="0.15">
      <c r="A1010"/>
      <c r="B1010"/>
      <c r="C1010"/>
      <c r="D1010"/>
      <c r="E1010"/>
      <c r="F1010"/>
      <c r="G1010"/>
      <c r="H1010"/>
      <c r="I1010"/>
      <c r="J1010"/>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row>
    <row r="1011" spans="1:46" ht="12.95" customHeight="1" x14ac:dyDescent="0.15">
      <c r="A1011"/>
      <c r="B1011"/>
      <c r="C1011"/>
      <c r="D1011"/>
      <c r="E1011"/>
      <c r="F1011"/>
      <c r="G1011"/>
      <c r="H1011"/>
      <c r="I1011"/>
      <c r="J1011"/>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row>
    <row r="1012" spans="1:46" ht="12.95" customHeight="1" x14ac:dyDescent="0.15">
      <c r="A1012"/>
      <c r="B1012"/>
      <c r="C1012"/>
      <c r="D1012"/>
      <c r="E1012"/>
      <c r="F1012"/>
      <c r="G1012"/>
      <c r="H1012"/>
      <c r="I1012"/>
      <c r="J1012"/>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row>
    <row r="1013" spans="1:46" ht="12.95" customHeight="1" x14ac:dyDescent="0.15">
      <c r="A1013"/>
      <c r="B1013"/>
      <c r="C1013"/>
      <c r="D1013"/>
      <c r="E1013"/>
      <c r="F1013"/>
      <c r="G1013"/>
      <c r="H1013"/>
      <c r="I1013"/>
      <c r="J1013"/>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row>
    <row r="1014" spans="1:46" ht="12.95" customHeight="1" x14ac:dyDescent="0.15">
      <c r="A1014"/>
      <c r="B1014"/>
      <c r="C1014"/>
      <c r="D1014"/>
      <c r="E1014"/>
      <c r="F1014"/>
      <c r="G1014"/>
      <c r="H1014"/>
      <c r="I1014"/>
      <c r="J1014"/>
      <c r="K1014"/>
      <c r="L1014"/>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row>
    <row r="1015" spans="1:46" ht="12.95" customHeight="1" x14ac:dyDescent="0.15">
      <c r="A1015"/>
      <c r="B1015"/>
      <c r="C1015"/>
      <c r="D1015"/>
      <c r="E1015"/>
      <c r="F1015"/>
      <c r="G1015"/>
      <c r="H1015"/>
      <c r="I1015"/>
      <c r="J1015"/>
      <c r="K1015"/>
      <c r="L1015"/>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row>
    <row r="1016" spans="1:46" ht="12.95" customHeight="1" x14ac:dyDescent="0.15">
      <c r="A1016"/>
      <c r="B1016"/>
      <c r="C1016"/>
      <c r="D1016"/>
      <c r="E1016"/>
      <c r="F1016"/>
      <c r="G1016"/>
      <c r="H1016"/>
      <c r="I1016"/>
      <c r="J1016"/>
      <c r="K1016"/>
      <c r="L1016"/>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row>
    <row r="1017" spans="1:46" ht="12.95" customHeight="1" x14ac:dyDescent="0.15">
      <c r="A1017"/>
      <c r="B1017"/>
      <c r="C1017"/>
      <c r="D1017"/>
      <c r="E1017"/>
      <c r="F1017"/>
      <c r="G1017"/>
      <c r="H1017"/>
      <c r="I1017"/>
      <c r="J1017"/>
      <c r="K1017"/>
      <c r="L1017"/>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row>
    <row r="1018" spans="1:46" ht="12.95" customHeight="1" x14ac:dyDescent="0.15">
      <c r="A1018"/>
      <c r="B1018"/>
      <c r="C1018"/>
      <c r="D1018"/>
      <c r="E1018"/>
      <c r="F1018"/>
      <c r="G1018"/>
      <c r="H1018"/>
      <c r="I1018"/>
      <c r="J1018"/>
      <c r="K1018"/>
      <c r="L1018"/>
      <c r="M1018"/>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row>
    <row r="1019" spans="1:46" ht="12.95" customHeight="1" x14ac:dyDescent="0.15">
      <c r="A1019"/>
      <c r="B1019"/>
      <c r="C1019"/>
      <c r="D1019"/>
      <c r="E1019"/>
      <c r="F1019"/>
      <c r="G1019"/>
      <c r="H1019"/>
      <c r="I1019"/>
      <c r="J1019"/>
      <c r="K1019"/>
      <c r="L1019"/>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row>
    <row r="1020" spans="1:46" ht="12.95" customHeight="1" x14ac:dyDescent="0.15">
      <c r="A1020"/>
      <c r="B1020"/>
      <c r="C1020"/>
      <c r="D1020"/>
      <c r="E1020"/>
      <c r="F1020"/>
      <c r="G1020"/>
      <c r="H1020"/>
      <c r="I1020"/>
      <c r="J1020"/>
      <c r="K1020"/>
      <c r="L1020"/>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row>
    <row r="1021" spans="1:46" ht="12.95" customHeight="1" x14ac:dyDescent="0.15">
      <c r="A1021"/>
      <c r="B1021"/>
      <c r="C1021"/>
      <c r="D1021"/>
      <c r="E1021"/>
      <c r="F1021"/>
      <c r="G1021"/>
      <c r="H1021"/>
      <c r="I1021"/>
      <c r="J1021"/>
      <c r="K1021"/>
      <c r="L1021"/>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row>
    <row r="1022" spans="1:46" ht="12.95" customHeight="1" x14ac:dyDescent="0.15">
      <c r="A1022"/>
      <c r="B1022"/>
      <c r="C1022"/>
      <c r="D1022"/>
      <c r="E1022"/>
      <c r="F1022"/>
      <c r="G1022"/>
      <c r="H1022"/>
      <c r="I1022"/>
      <c r="J1022"/>
      <c r="K1022"/>
      <c r="L102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row>
    <row r="1023" spans="1:46" ht="12.95" customHeight="1" x14ac:dyDescent="0.15">
      <c r="A1023"/>
      <c r="B1023"/>
      <c r="C1023"/>
      <c r="D1023"/>
      <c r="E1023"/>
      <c r="F1023"/>
      <c r="G1023"/>
      <c r="H1023"/>
      <c r="I1023"/>
      <c r="J1023"/>
      <c r="K1023"/>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row>
    <row r="1024" spans="1:46" ht="12.95" customHeight="1" x14ac:dyDescent="0.15">
      <c r="A1024"/>
      <c r="B1024"/>
      <c r="C1024"/>
      <c r="D1024"/>
      <c r="E1024"/>
      <c r="F1024"/>
      <c r="G1024"/>
      <c r="H1024"/>
      <c r="I1024"/>
      <c r="J1024"/>
      <c r="K1024"/>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row>
    <row r="1025" spans="1:46" ht="12.95" customHeight="1" x14ac:dyDescent="0.15">
      <c r="A1025"/>
      <c r="B1025"/>
      <c r="C1025"/>
      <c r="D1025"/>
      <c r="E1025"/>
      <c r="F1025"/>
      <c r="G1025"/>
      <c r="H1025"/>
      <c r="I1025"/>
      <c r="J1025"/>
      <c r="K1025"/>
      <c r="L1025"/>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row>
    <row r="1026" spans="1:46" ht="12.95" customHeight="1" x14ac:dyDescent="0.15">
      <c r="A1026"/>
      <c r="B1026"/>
      <c r="C1026"/>
      <c r="D1026"/>
      <c r="E1026"/>
      <c r="F1026"/>
      <c r="G1026"/>
      <c r="H1026"/>
      <c r="I1026"/>
      <c r="J1026"/>
      <c r="K1026"/>
      <c r="L1026"/>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row>
    <row r="1027" spans="1:46" ht="12.95" customHeight="1" x14ac:dyDescent="0.15">
      <c r="A1027"/>
      <c r="B1027"/>
      <c r="C1027"/>
      <c r="D1027"/>
      <c r="E1027"/>
      <c r="F1027"/>
      <c r="G1027"/>
      <c r="H1027"/>
      <c r="I1027"/>
      <c r="J1027"/>
      <c r="K1027"/>
      <c r="L1027"/>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row>
    <row r="1028" spans="1:46" ht="12.95" customHeight="1" x14ac:dyDescent="0.15">
      <c r="A1028"/>
      <c r="B1028"/>
      <c r="C1028"/>
      <c r="D1028"/>
      <c r="E1028"/>
      <c r="F1028"/>
      <c r="G1028"/>
      <c r="H1028"/>
      <c r="I1028"/>
      <c r="J1028"/>
      <c r="K1028"/>
      <c r="L1028"/>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row>
    <row r="1029" spans="1:46" ht="12.95" customHeight="1" x14ac:dyDescent="0.15">
      <c r="A1029"/>
      <c r="B1029"/>
      <c r="C1029"/>
      <c r="D1029"/>
      <c r="E1029"/>
      <c r="F1029"/>
      <c r="G1029"/>
      <c r="H1029"/>
      <c r="I1029"/>
      <c r="J1029"/>
      <c r="K1029"/>
      <c r="L1029"/>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row>
    <row r="1030" spans="1:46" ht="12.95" customHeight="1" x14ac:dyDescent="0.15">
      <c r="A1030"/>
      <c r="B1030"/>
      <c r="C1030"/>
      <c r="D1030"/>
      <c r="E1030"/>
      <c r="F1030"/>
      <c r="G1030"/>
      <c r="H1030"/>
      <c r="I1030"/>
      <c r="J1030"/>
      <c r="K1030"/>
      <c r="L1030"/>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row>
    <row r="1031" spans="1:46" ht="12.95" customHeight="1" x14ac:dyDescent="0.15">
      <c r="A1031"/>
      <c r="B1031"/>
      <c r="C1031"/>
      <c r="D1031"/>
      <c r="E1031"/>
      <c r="F1031"/>
      <c r="G1031"/>
      <c r="H1031"/>
      <c r="I1031"/>
      <c r="J1031"/>
      <c r="K1031"/>
      <c r="L1031"/>
      <c r="M103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row>
    <row r="1032" spans="1:46" ht="12.95" customHeight="1" x14ac:dyDescent="0.15">
      <c r="A1032"/>
      <c r="B1032"/>
      <c r="C1032"/>
      <c r="D1032"/>
      <c r="E1032"/>
      <c r="F1032"/>
      <c r="G1032"/>
      <c r="H1032"/>
      <c r="I1032"/>
      <c r="J1032"/>
      <c r="K1032"/>
      <c r="L103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row>
    <row r="1033" spans="1:46" ht="12.95" customHeight="1" x14ac:dyDescent="0.15">
      <c r="A1033"/>
      <c r="B1033"/>
      <c r="C1033"/>
      <c r="D1033"/>
      <c r="E1033"/>
      <c r="F1033"/>
      <c r="G1033"/>
      <c r="H1033"/>
      <c r="I1033"/>
      <c r="J1033"/>
      <c r="K1033"/>
      <c r="L1033"/>
      <c r="M1033"/>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row>
    <row r="1034" spans="1:46" ht="12.95" customHeight="1" x14ac:dyDescent="0.15">
      <c r="A1034"/>
      <c r="B1034"/>
      <c r="C1034"/>
      <c r="D1034"/>
      <c r="E1034"/>
      <c r="F1034"/>
      <c r="G1034"/>
      <c r="H1034"/>
      <c r="I1034"/>
      <c r="J1034"/>
      <c r="K1034"/>
      <c r="L1034"/>
      <c r="M1034"/>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row>
    <row r="1035" spans="1:46" ht="12.95" customHeight="1" x14ac:dyDescent="0.15">
      <c r="A1035"/>
      <c r="B1035"/>
      <c r="C1035"/>
      <c r="D1035"/>
      <c r="E1035"/>
      <c r="F1035"/>
      <c r="G1035"/>
      <c r="H1035"/>
      <c r="I1035"/>
      <c r="J1035"/>
      <c r="K1035"/>
      <c r="L1035"/>
      <c r="M1035"/>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row>
    <row r="1036" spans="1:46" ht="12.95" customHeight="1" x14ac:dyDescent="0.15">
      <c r="A1036"/>
      <c r="B1036"/>
      <c r="C1036"/>
      <c r="D1036"/>
      <c r="E1036"/>
      <c r="F1036"/>
      <c r="G1036"/>
      <c r="H1036"/>
      <c r="I1036"/>
      <c r="J1036"/>
      <c r="K1036"/>
      <c r="L1036"/>
      <c r="M1036"/>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row>
    <row r="1037" spans="1:46" ht="12.95" customHeight="1" x14ac:dyDescent="0.15">
      <c r="A1037"/>
      <c r="B1037"/>
      <c r="C1037"/>
      <c r="D1037"/>
      <c r="E1037"/>
      <c r="F1037"/>
      <c r="G1037"/>
      <c r="H1037"/>
      <c r="I1037"/>
      <c r="J1037"/>
      <c r="K1037"/>
      <c r="L1037"/>
      <c r="M1037"/>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row>
    <row r="1038" spans="1:46" ht="12.95" customHeight="1" x14ac:dyDescent="0.15">
      <c r="A1038"/>
      <c r="B1038"/>
      <c r="C1038"/>
      <c r="D1038"/>
      <c r="E1038"/>
      <c r="F1038"/>
      <c r="G1038"/>
      <c r="H1038"/>
      <c r="I1038"/>
      <c r="J1038"/>
      <c r="K1038"/>
      <c r="L1038"/>
      <c r="M1038"/>
      <c r="N1038"/>
      <c r="O1038"/>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row>
    <row r="1039" spans="1:46" ht="12.95" customHeight="1" x14ac:dyDescent="0.15">
      <c r="A1039"/>
      <c r="B1039"/>
      <c r="C1039"/>
      <c r="D1039"/>
      <c r="E1039"/>
      <c r="F1039"/>
      <c r="G1039"/>
      <c r="H1039"/>
      <c r="I1039"/>
      <c r="J1039"/>
      <c r="K1039"/>
      <c r="L1039"/>
      <c r="M1039"/>
      <c r="N1039"/>
      <c r="O1039"/>
      <c r="P1039"/>
      <c r="Q1039"/>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row>
    <row r="1040" spans="1:46" ht="12.95" customHeight="1" x14ac:dyDescent="0.15">
      <c r="A1040"/>
      <c r="B1040"/>
      <c r="C1040"/>
      <c r="D1040"/>
      <c r="E1040"/>
      <c r="F1040"/>
      <c r="G1040"/>
      <c r="H1040"/>
      <c r="I1040"/>
      <c r="J1040"/>
      <c r="K1040"/>
      <c r="L1040"/>
      <c r="M1040"/>
      <c r="N1040"/>
      <c r="O1040"/>
      <c r="P1040"/>
      <c r="Q1040"/>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row>
    <row r="1041" spans="1:46" ht="12.95" customHeight="1" x14ac:dyDescent="0.15">
      <c r="A1041"/>
      <c r="B1041"/>
      <c r="C1041"/>
      <c r="D1041"/>
      <c r="E1041"/>
      <c r="F1041"/>
      <c r="G1041"/>
      <c r="H1041"/>
      <c r="I1041"/>
      <c r="J1041"/>
      <c r="K1041"/>
      <c r="L1041"/>
      <c r="M1041"/>
      <c r="N1041"/>
      <c r="O1041"/>
      <c r="P1041"/>
      <c r="Q1041"/>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row>
    <row r="1042" spans="1:46" ht="12.95" customHeight="1" x14ac:dyDescent="0.15">
      <c r="A1042"/>
      <c r="B1042"/>
      <c r="C1042"/>
      <c r="D1042"/>
      <c r="E1042"/>
      <c r="F1042"/>
      <c r="G1042"/>
      <c r="H1042"/>
      <c r="I1042"/>
      <c r="J1042"/>
      <c r="K1042"/>
      <c r="L1042"/>
      <c r="M1042"/>
      <c r="N1042"/>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row>
    <row r="1043" spans="1:46" ht="12.95" customHeight="1" x14ac:dyDescent="0.15">
      <c r="A1043"/>
      <c r="B1043"/>
      <c r="C1043"/>
      <c r="D1043"/>
      <c r="E1043"/>
      <c r="F1043"/>
      <c r="G1043"/>
      <c r="H1043"/>
      <c r="I1043"/>
      <c r="J1043"/>
      <c r="K1043"/>
      <c r="L1043"/>
      <c r="M1043"/>
      <c r="N1043"/>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row>
    <row r="1044" spans="1:46" ht="12.95" customHeight="1" x14ac:dyDescent="0.15">
      <c r="A1044"/>
      <c r="B1044"/>
      <c r="C1044"/>
      <c r="D1044"/>
      <c r="E1044"/>
      <c r="F1044"/>
      <c r="G1044"/>
      <c r="H1044"/>
      <c r="I1044"/>
      <c r="J1044"/>
      <c r="K1044"/>
      <c r="L1044"/>
      <c r="M1044"/>
      <c r="N1044"/>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row>
    <row r="1045" spans="1:46" ht="12.95" customHeight="1" x14ac:dyDescent="0.15">
      <c r="A1045"/>
      <c r="B1045"/>
      <c r="C1045"/>
      <c r="D1045"/>
      <c r="E1045"/>
      <c r="F1045"/>
      <c r="G1045"/>
      <c r="H1045"/>
      <c r="I1045"/>
      <c r="J1045"/>
      <c r="K1045"/>
      <c r="L1045"/>
      <c r="M1045"/>
      <c r="N1045"/>
      <c r="O1045"/>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row>
    <row r="1046" spans="1:46" ht="12.95" customHeight="1" x14ac:dyDescent="0.15">
      <c r="A1046"/>
      <c r="B1046"/>
      <c r="C1046"/>
      <c r="D1046"/>
      <c r="E1046"/>
      <c r="F1046"/>
      <c r="G1046"/>
      <c r="H1046"/>
      <c r="I1046"/>
      <c r="J1046"/>
      <c r="K1046"/>
      <c r="L1046"/>
      <c r="M1046"/>
      <c r="N1046"/>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row>
    <row r="1047" spans="1:46" ht="12.95" customHeight="1" x14ac:dyDescent="0.15">
      <c r="A1047"/>
      <c r="B1047"/>
      <c r="C1047"/>
      <c r="D1047"/>
      <c r="E1047"/>
      <c r="F1047"/>
      <c r="G1047"/>
      <c r="H1047"/>
      <c r="I1047"/>
      <c r="J1047"/>
      <c r="K1047"/>
      <c r="L1047"/>
      <c r="M1047"/>
      <c r="N1047"/>
      <c r="O1047"/>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row>
    <row r="1048" spans="1:46" ht="12.95" customHeight="1" x14ac:dyDescent="0.15">
      <c r="A1048"/>
      <c r="B1048"/>
      <c r="C1048"/>
      <c r="D1048"/>
      <c r="E1048"/>
      <c r="F1048"/>
      <c r="G1048"/>
      <c r="H1048"/>
      <c r="I1048"/>
      <c r="J1048"/>
      <c r="K1048"/>
      <c r="L1048"/>
      <c r="M1048"/>
      <c r="N1048"/>
      <c r="O1048"/>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row>
    <row r="1049" spans="1:46" ht="12.95" customHeight="1" x14ac:dyDescent="0.15">
      <c r="A1049"/>
      <c r="B1049"/>
      <c r="C1049"/>
      <c r="D1049"/>
      <c r="E1049"/>
      <c r="F1049"/>
      <c r="G1049"/>
      <c r="H1049"/>
      <c r="I1049"/>
      <c r="J1049"/>
      <c r="K1049"/>
      <c r="L1049"/>
      <c r="M1049"/>
      <c r="N1049"/>
      <c r="O1049"/>
      <c r="P1049"/>
      <c r="Q1049"/>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row>
    <row r="1050" spans="1:46" ht="12.95" customHeight="1" x14ac:dyDescent="0.15">
      <c r="A1050"/>
      <c r="B1050"/>
      <c r="C1050"/>
      <c r="D1050"/>
      <c r="E1050"/>
      <c r="F1050"/>
      <c r="G1050"/>
      <c r="H1050"/>
      <c r="I1050"/>
      <c r="J1050"/>
      <c r="K1050"/>
      <c r="L1050"/>
      <c r="M1050"/>
      <c r="N1050"/>
      <c r="O1050"/>
      <c r="P1050"/>
      <c r="Q1050"/>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row>
    <row r="1051" spans="1:46" ht="12.95" customHeight="1" x14ac:dyDescent="0.15">
      <c r="A1051"/>
      <c r="B1051"/>
      <c r="C1051"/>
      <c r="D1051"/>
      <c r="E1051"/>
      <c r="F1051"/>
      <c r="G1051"/>
      <c r="H1051"/>
      <c r="I1051"/>
      <c r="J1051"/>
      <c r="K1051"/>
      <c r="L1051"/>
      <c r="M1051"/>
      <c r="N1051"/>
      <c r="O1051"/>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row>
    <row r="1052" spans="1:46" ht="12.95" customHeight="1" x14ac:dyDescent="0.15">
      <c r="A1052"/>
      <c r="B1052"/>
      <c r="C1052"/>
      <c r="D1052"/>
      <c r="E1052"/>
      <c r="F1052"/>
      <c r="G1052"/>
      <c r="H1052"/>
      <c r="I1052"/>
      <c r="J1052"/>
      <c r="K1052"/>
      <c r="L1052"/>
      <c r="M1052"/>
      <c r="N1052"/>
      <c r="O105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row>
    <row r="1053" spans="1:46" ht="12.95" customHeight="1" x14ac:dyDescent="0.15">
      <c r="A1053"/>
      <c r="B1053"/>
      <c r="C1053"/>
      <c r="D1053"/>
      <c r="E1053"/>
      <c r="F1053"/>
      <c r="G1053"/>
      <c r="H1053"/>
      <c r="I1053"/>
      <c r="J1053"/>
      <c r="K1053"/>
      <c r="L1053"/>
      <c r="M1053"/>
      <c r="N1053"/>
      <c r="O1053"/>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row>
    <row r="1054" spans="1:46" ht="12.95" customHeight="1" x14ac:dyDescent="0.15">
      <c r="A1054"/>
      <c r="B1054"/>
      <c r="C1054"/>
      <c r="D1054"/>
      <c r="E1054"/>
      <c r="F1054"/>
      <c r="G1054"/>
      <c r="H1054"/>
      <c r="I1054"/>
      <c r="J1054"/>
      <c r="K1054"/>
      <c r="L1054"/>
      <c r="M1054"/>
      <c r="N1054"/>
      <c r="O1054"/>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row>
    <row r="1055" spans="1:46" ht="12.95" customHeight="1" x14ac:dyDescent="0.15">
      <c r="A1055"/>
      <c r="B1055"/>
      <c r="C1055"/>
      <c r="D1055"/>
      <c r="E1055"/>
      <c r="F1055"/>
      <c r="G1055"/>
      <c r="H1055"/>
      <c r="I1055"/>
      <c r="J1055"/>
      <c r="K1055"/>
      <c r="L1055"/>
      <c r="M1055"/>
      <c r="N1055"/>
      <c r="O1055"/>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row>
    <row r="1056" spans="1:46" ht="12.95" customHeight="1" x14ac:dyDescent="0.15">
      <c r="A1056"/>
      <c r="B1056"/>
      <c r="C1056"/>
      <c r="D1056"/>
      <c r="E1056"/>
      <c r="F1056"/>
      <c r="G1056"/>
      <c r="H1056"/>
      <c r="I1056"/>
      <c r="J1056"/>
      <c r="K1056"/>
      <c r="L1056"/>
      <c r="M1056"/>
      <c r="N1056"/>
      <c r="O1056"/>
      <c r="P1056"/>
      <c r="Q1056"/>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row>
    <row r="1057" spans="1:46" ht="12.95" customHeight="1" x14ac:dyDescent="0.15">
      <c r="A1057"/>
      <c r="B1057"/>
      <c r="C1057"/>
      <c r="D1057"/>
      <c r="E1057"/>
      <c r="F1057"/>
      <c r="G1057"/>
      <c r="H1057"/>
      <c r="I1057"/>
      <c r="J1057"/>
      <c r="K1057"/>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row>
    <row r="1058" spans="1:46" ht="12.95" customHeight="1" x14ac:dyDescent="0.15">
      <c r="A1058"/>
      <c r="B1058"/>
      <c r="C1058"/>
      <c r="D1058"/>
      <c r="E1058"/>
      <c r="F1058"/>
      <c r="G1058"/>
      <c r="H1058"/>
      <c r="I1058"/>
      <c r="J1058"/>
      <c r="K1058"/>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row>
    <row r="1059" spans="1:46" ht="12.95" customHeight="1" x14ac:dyDescent="0.15">
      <c r="A1059"/>
      <c r="B1059"/>
      <c r="C1059"/>
      <c r="D1059"/>
      <c r="E1059"/>
      <c r="F1059"/>
      <c r="G1059"/>
      <c r="H1059"/>
      <c r="I1059"/>
      <c r="J1059"/>
      <c r="K1059"/>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row>
    <row r="1060" spans="1:46" ht="12.95" customHeight="1" x14ac:dyDescent="0.15">
      <c r="A1060"/>
      <c r="B1060"/>
      <c r="C1060"/>
      <c r="D1060"/>
      <c r="E1060"/>
      <c r="F1060"/>
      <c r="G1060"/>
      <c r="H1060"/>
      <c r="I1060"/>
      <c r="J1060"/>
      <c r="K1060"/>
      <c r="L1060"/>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row>
    <row r="1061" spans="1:46" ht="12.95" customHeight="1" x14ac:dyDescent="0.15">
      <c r="A1061"/>
      <c r="B1061"/>
      <c r="C1061"/>
      <c r="D1061"/>
      <c r="E1061"/>
      <c r="F1061"/>
      <c r="G1061"/>
      <c r="H1061"/>
      <c r="I1061"/>
      <c r="J1061"/>
      <c r="K1061"/>
      <c r="L1061"/>
      <c r="M1061"/>
      <c r="N1061"/>
      <c r="O1061"/>
      <c r="P1061"/>
      <c r="Q1061"/>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row>
    <row r="1062" spans="1:46" ht="12.95" customHeight="1" x14ac:dyDescent="0.15">
      <c r="A1062"/>
      <c r="B1062"/>
      <c r="C1062"/>
      <c r="D1062"/>
      <c r="E1062"/>
      <c r="F1062"/>
      <c r="G1062"/>
      <c r="H1062"/>
      <c r="I1062"/>
      <c r="J1062"/>
      <c r="K1062"/>
      <c r="L1062"/>
      <c r="M1062"/>
      <c r="N1062"/>
      <c r="O1062"/>
      <c r="P1062"/>
      <c r="Q1062"/>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row>
    <row r="1063" spans="1:46" ht="12.95" customHeight="1" x14ac:dyDescent="0.15">
      <c r="A1063"/>
      <c r="B1063"/>
      <c r="C1063"/>
      <c r="D1063"/>
      <c r="E1063"/>
      <c r="F1063"/>
      <c r="G1063"/>
      <c r="H1063"/>
      <c r="I1063"/>
      <c r="J1063"/>
      <c r="K1063"/>
      <c r="L1063"/>
      <c r="M1063"/>
      <c r="N1063"/>
      <c r="O1063"/>
      <c r="P1063"/>
      <c r="Q1063"/>
      <c r="R1063"/>
      <c r="S1063"/>
      <c r="T1063"/>
      <c r="U1063"/>
      <c r="V1063"/>
      <c r="W1063"/>
      <c r="X1063"/>
      <c r="Y1063"/>
      <c r="Z1063"/>
      <c r="AA1063"/>
      <c r="AB1063"/>
      <c r="AC1063"/>
      <c r="AD1063"/>
      <c r="AE1063"/>
      <c r="AF1063"/>
      <c r="AG1063"/>
      <c r="AH1063"/>
      <c r="AI1063"/>
      <c r="AJ1063"/>
      <c r="AK1063"/>
      <c r="AL1063"/>
      <c r="AM1063"/>
      <c r="AN1063"/>
      <c r="AO1063"/>
      <c r="AP1063"/>
      <c r="AQ1063"/>
      <c r="AR1063"/>
      <c r="AS1063"/>
      <c r="AT1063"/>
    </row>
    <row r="1064" spans="1:46" ht="12.95" customHeight="1" x14ac:dyDescent="0.15">
      <c r="A1064"/>
      <c r="B1064"/>
      <c r="C1064"/>
      <c r="D1064"/>
      <c r="E1064"/>
      <c r="F1064"/>
      <c r="G1064"/>
      <c r="H1064"/>
      <c r="I1064"/>
      <c r="J1064"/>
      <c r="K1064"/>
      <c r="L1064"/>
      <c r="M1064"/>
      <c r="N1064"/>
      <c r="O1064"/>
      <c r="P1064"/>
      <c r="Q1064"/>
      <c r="R1064"/>
      <c r="S1064"/>
      <c r="T1064"/>
      <c r="U1064"/>
      <c r="V1064"/>
      <c r="W1064"/>
      <c r="X1064"/>
      <c r="Y1064"/>
      <c r="Z1064"/>
      <c r="AA1064"/>
      <c r="AB1064"/>
      <c r="AC1064"/>
      <c r="AD1064"/>
      <c r="AE1064"/>
      <c r="AF1064"/>
      <c r="AG1064"/>
      <c r="AH1064"/>
      <c r="AI1064"/>
      <c r="AJ1064"/>
      <c r="AK1064"/>
      <c r="AL1064"/>
      <c r="AM1064"/>
      <c r="AN1064"/>
      <c r="AO1064"/>
      <c r="AP1064"/>
      <c r="AQ1064"/>
      <c r="AR1064"/>
      <c r="AS1064"/>
      <c r="AT1064"/>
    </row>
    <row r="1065" spans="1:46" ht="12.95" customHeight="1" x14ac:dyDescent="0.15">
      <c r="A1065"/>
      <c r="B1065"/>
      <c r="C1065"/>
      <c r="D1065"/>
      <c r="E1065"/>
      <c r="F1065"/>
      <c r="G1065"/>
      <c r="H1065"/>
      <c r="I1065"/>
      <c r="J1065"/>
      <c r="K1065"/>
      <c r="L1065"/>
      <c r="M1065"/>
      <c r="N1065"/>
      <c r="O1065"/>
      <c r="P1065"/>
      <c r="Q1065"/>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row>
    <row r="1066" spans="1:46" ht="12.95" customHeight="1" x14ac:dyDescent="0.15">
      <c r="A1066"/>
      <c r="B1066"/>
      <c r="C1066"/>
      <c r="D1066"/>
      <c r="E1066"/>
      <c r="F1066"/>
      <c r="G1066"/>
      <c r="H1066"/>
      <c r="I1066"/>
      <c r="J1066"/>
      <c r="K1066"/>
      <c r="L1066"/>
      <c r="M1066"/>
      <c r="N1066"/>
      <c r="O1066"/>
      <c r="P1066"/>
      <c r="Q1066"/>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row>
    <row r="1067" spans="1:46" ht="12.95" customHeight="1" x14ac:dyDescent="0.15">
      <c r="A1067"/>
      <c r="B1067"/>
      <c r="C1067"/>
      <c r="D1067"/>
      <c r="E1067"/>
      <c r="F1067"/>
      <c r="G1067"/>
      <c r="H1067"/>
      <c r="I1067"/>
      <c r="J1067"/>
      <c r="K1067"/>
      <c r="L1067"/>
      <c r="M1067"/>
      <c r="N1067"/>
      <c r="O1067"/>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row>
    <row r="1068" spans="1:46" ht="12.95" customHeight="1" x14ac:dyDescent="0.15">
      <c r="A1068"/>
      <c r="B1068"/>
      <c r="C1068"/>
      <c r="D1068"/>
      <c r="E1068"/>
      <c r="F1068"/>
      <c r="G1068"/>
      <c r="H1068"/>
      <c r="I1068"/>
      <c r="J1068"/>
      <c r="K1068"/>
      <c r="L1068"/>
      <c r="M1068"/>
      <c r="N1068"/>
      <c r="O1068"/>
      <c r="P1068"/>
      <c r="Q106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row>
    <row r="1069" spans="1:46" ht="12.95" customHeight="1" x14ac:dyDescent="0.15">
      <c r="A1069"/>
      <c r="B1069"/>
      <c r="C1069"/>
      <c r="D1069"/>
      <c r="E1069"/>
      <c r="F1069"/>
      <c r="G1069"/>
      <c r="H1069"/>
      <c r="I1069"/>
      <c r="J1069"/>
      <c r="K1069"/>
      <c r="L1069"/>
      <c r="M1069"/>
      <c r="N1069"/>
      <c r="O1069"/>
      <c r="P1069"/>
      <c r="Q1069"/>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row>
    <row r="1070" spans="1:46" ht="12.95" customHeight="1" x14ac:dyDescent="0.15">
      <c r="A1070"/>
      <c r="B1070"/>
      <c r="C1070"/>
      <c r="D1070"/>
      <c r="E1070"/>
      <c r="F1070"/>
      <c r="G1070"/>
      <c r="H1070"/>
      <c r="I1070"/>
      <c r="J1070"/>
      <c r="K1070"/>
      <c r="L1070"/>
      <c r="M1070"/>
      <c r="N1070"/>
      <c r="O1070"/>
      <c r="P1070"/>
      <c r="Q1070"/>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row>
    <row r="1071" spans="1:46" ht="12.95" customHeight="1" x14ac:dyDescent="0.15">
      <c r="A1071"/>
      <c r="B1071"/>
      <c r="C1071"/>
      <c r="D1071"/>
      <c r="E1071"/>
      <c r="F1071"/>
      <c r="G1071"/>
      <c r="H1071"/>
      <c r="I1071"/>
      <c r="J1071"/>
      <c r="K1071"/>
      <c r="L1071"/>
      <c r="M1071"/>
      <c r="N1071"/>
      <c r="O1071"/>
      <c r="P1071"/>
      <c r="Q1071"/>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row>
    <row r="1072" spans="1:46" ht="12.95" customHeight="1" x14ac:dyDescent="0.15">
      <c r="A1072"/>
      <c r="B1072"/>
      <c r="C1072"/>
      <c r="D1072"/>
      <c r="E1072"/>
      <c r="F1072"/>
      <c r="G1072"/>
      <c r="H1072"/>
      <c r="I1072"/>
      <c r="J1072"/>
      <c r="K1072"/>
      <c r="L1072"/>
      <c r="M1072"/>
      <c r="N1072"/>
      <c r="O1072"/>
      <c r="P1072"/>
      <c r="Q1072"/>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row>
    <row r="1073" spans="1:46" ht="12.95" customHeight="1" x14ac:dyDescent="0.15">
      <c r="A1073"/>
      <c r="B1073"/>
      <c r="C1073"/>
      <c r="D1073"/>
      <c r="E1073"/>
      <c r="F1073"/>
      <c r="G1073"/>
      <c r="H1073"/>
      <c r="I1073"/>
      <c r="J1073"/>
      <c r="K1073"/>
      <c r="L1073"/>
      <c r="M1073"/>
      <c r="N1073"/>
      <c r="O1073"/>
      <c r="P1073"/>
      <c r="Q1073"/>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row>
    <row r="1074" spans="1:46" ht="12.95" customHeight="1" x14ac:dyDescent="0.15">
      <c r="A1074"/>
      <c r="B1074"/>
      <c r="C1074"/>
      <c r="D1074"/>
      <c r="E1074"/>
      <c r="F1074"/>
      <c r="G1074"/>
      <c r="H1074"/>
      <c r="I1074"/>
      <c r="J1074"/>
      <c r="K1074"/>
      <c r="L1074"/>
      <c r="M1074"/>
      <c r="N1074"/>
      <c r="O1074"/>
      <c r="P1074"/>
      <c r="Q1074"/>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row>
    <row r="1075" spans="1:46" ht="12.95" customHeight="1" x14ac:dyDescent="0.15">
      <c r="A1075"/>
      <c r="B1075"/>
      <c r="C1075"/>
      <c r="D1075"/>
      <c r="E1075"/>
      <c r="F1075"/>
      <c r="G1075"/>
      <c r="H1075"/>
      <c r="I1075"/>
      <c r="J1075"/>
      <c r="K1075"/>
      <c r="L1075"/>
      <c r="M1075"/>
      <c r="N1075"/>
      <c r="O1075"/>
      <c r="P1075"/>
      <c r="Q1075"/>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row>
    <row r="1076" spans="1:46" ht="12.95" customHeight="1" x14ac:dyDescent="0.15">
      <c r="A1076"/>
      <c r="B1076"/>
      <c r="C1076"/>
      <c r="D1076"/>
      <c r="E1076"/>
      <c r="F1076"/>
      <c r="G1076"/>
      <c r="H1076"/>
      <c r="I1076"/>
      <c r="J1076"/>
      <c r="K1076"/>
      <c r="L1076"/>
      <c r="M1076"/>
      <c r="N1076"/>
      <c r="O1076"/>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row>
    <row r="1077" spans="1:46" ht="12.95" customHeight="1" x14ac:dyDescent="0.15">
      <c r="A1077"/>
      <c r="B1077"/>
      <c r="C1077"/>
      <c r="D1077"/>
      <c r="E1077"/>
      <c r="F1077"/>
      <c r="G1077"/>
      <c r="H1077"/>
      <c r="I1077"/>
      <c r="J1077"/>
      <c r="K1077"/>
      <c r="L1077"/>
      <c r="M1077"/>
      <c r="N1077"/>
      <c r="O1077"/>
      <c r="P1077"/>
      <c r="Q1077"/>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row>
    <row r="1078" spans="1:46" ht="12.95" customHeight="1" x14ac:dyDescent="0.15">
      <c r="A1078"/>
      <c r="B1078"/>
      <c r="C1078"/>
      <c r="D1078"/>
      <c r="E1078"/>
      <c r="F1078"/>
      <c r="G1078"/>
      <c r="H1078"/>
      <c r="I1078"/>
      <c r="J1078"/>
      <c r="K1078"/>
      <c r="L1078"/>
      <c r="M1078"/>
      <c r="N1078"/>
      <c r="O1078"/>
      <c r="P1078"/>
      <c r="Q107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row>
    <row r="1079" spans="1:46" ht="12.95" customHeight="1" x14ac:dyDescent="0.15">
      <c r="A1079"/>
      <c r="B1079"/>
      <c r="C1079"/>
      <c r="D1079"/>
      <c r="E1079"/>
      <c r="F1079"/>
      <c r="G1079"/>
      <c r="H1079"/>
      <c r="I1079"/>
      <c r="J1079"/>
      <c r="K1079"/>
      <c r="L1079"/>
      <c r="M1079"/>
      <c r="N1079"/>
      <c r="O1079"/>
      <c r="P1079"/>
      <c r="Q1079"/>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row>
    <row r="1080" spans="1:46" ht="12.95" customHeight="1" x14ac:dyDescent="0.15">
      <c r="A1080"/>
      <c r="B1080"/>
      <c r="C1080"/>
      <c r="D1080"/>
      <c r="E1080"/>
      <c r="F1080"/>
      <c r="G1080"/>
      <c r="H1080"/>
      <c r="I1080"/>
      <c r="J1080"/>
      <c r="K1080"/>
      <c r="L1080"/>
      <c r="M1080"/>
      <c r="N1080"/>
      <c r="O1080"/>
      <c r="P1080"/>
      <c r="Q1080"/>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row>
    <row r="1081" spans="1:46" ht="12.95" customHeight="1" x14ac:dyDescent="0.15">
      <c r="A1081"/>
      <c r="B1081"/>
      <c r="C1081"/>
      <c r="D1081"/>
      <c r="E1081"/>
      <c r="F1081"/>
      <c r="G1081"/>
      <c r="H1081"/>
      <c r="I1081"/>
      <c r="J1081"/>
      <c r="K1081"/>
      <c r="L1081"/>
      <c r="M1081"/>
      <c r="N1081"/>
      <c r="O1081"/>
      <c r="P1081"/>
      <c r="Q1081"/>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row>
    <row r="1082" spans="1:46" ht="12.95" customHeight="1" x14ac:dyDescent="0.15">
      <c r="A1082"/>
      <c r="B1082"/>
      <c r="C1082"/>
      <c r="D1082"/>
      <c r="E1082"/>
      <c r="F1082"/>
      <c r="G1082"/>
      <c r="H1082"/>
      <c r="I1082"/>
      <c r="J1082"/>
      <c r="K1082"/>
      <c r="L1082"/>
      <c r="M1082"/>
      <c r="N1082"/>
      <c r="O1082"/>
      <c r="P1082"/>
      <c r="Q1082"/>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row>
    <row r="1083" spans="1:46" ht="12.95" customHeight="1" x14ac:dyDescent="0.15">
      <c r="A1083"/>
      <c r="B1083"/>
      <c r="C1083"/>
      <c r="D1083"/>
      <c r="E1083"/>
      <c r="F1083"/>
      <c r="G1083"/>
      <c r="H1083"/>
      <c r="I1083"/>
      <c r="J1083"/>
      <c r="K1083"/>
      <c r="L1083"/>
      <c r="M1083"/>
      <c r="N1083"/>
      <c r="O1083"/>
      <c r="P1083"/>
      <c r="Q1083"/>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row>
    <row r="1084" spans="1:46" ht="12.95" customHeight="1" x14ac:dyDescent="0.15">
      <c r="A1084"/>
      <c r="B1084"/>
      <c r="C1084"/>
      <c r="D1084"/>
      <c r="E1084"/>
      <c r="F1084"/>
      <c r="G1084"/>
      <c r="H1084"/>
      <c r="I1084"/>
      <c r="J1084"/>
      <c r="K1084"/>
      <c r="L1084"/>
      <c r="M1084"/>
      <c r="N1084"/>
      <c r="O1084"/>
      <c r="P1084"/>
      <c r="Q1084"/>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row>
    <row r="1085" spans="1:46" ht="12.95" customHeight="1" x14ac:dyDescent="0.15">
      <c r="A1085"/>
      <c r="B1085"/>
      <c r="C1085"/>
      <c r="D1085"/>
      <c r="E1085"/>
      <c r="F1085"/>
      <c r="G1085"/>
      <c r="H1085"/>
      <c r="I1085"/>
      <c r="J1085"/>
      <c r="K1085"/>
      <c r="L1085"/>
      <c r="M1085"/>
      <c r="N1085"/>
      <c r="O1085"/>
      <c r="P1085"/>
      <c r="Q1085"/>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row>
    <row r="1086" spans="1:46" ht="12.95" customHeight="1" x14ac:dyDescent="0.15">
      <c r="A1086"/>
      <c r="B1086"/>
      <c r="C1086"/>
      <c r="D1086"/>
      <c r="E1086"/>
      <c r="F1086"/>
      <c r="G1086"/>
      <c r="H1086"/>
      <c r="I1086"/>
      <c r="J1086"/>
      <c r="K1086"/>
      <c r="L1086"/>
      <c r="M1086"/>
      <c r="N1086"/>
      <c r="O1086"/>
      <c r="P1086"/>
      <c r="Q1086"/>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row>
    <row r="1087" spans="1:46" ht="12.95" customHeight="1" x14ac:dyDescent="0.15">
      <c r="A1087"/>
      <c r="B1087"/>
      <c r="C1087"/>
      <c r="D1087"/>
      <c r="E1087"/>
      <c r="F1087"/>
      <c r="G1087"/>
      <c r="H1087"/>
      <c r="I1087"/>
      <c r="J1087"/>
      <c r="K1087"/>
      <c r="L1087"/>
      <c r="M1087"/>
      <c r="N1087"/>
      <c r="O1087"/>
      <c r="P1087"/>
      <c r="Q1087"/>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row>
    <row r="1088" spans="1:46" ht="12.95" customHeight="1" x14ac:dyDescent="0.15">
      <c r="A1088"/>
      <c r="B1088"/>
      <c r="C1088"/>
      <c r="D1088"/>
      <c r="E1088"/>
      <c r="F1088"/>
      <c r="G1088"/>
      <c r="H1088"/>
      <c r="I1088"/>
      <c r="J1088"/>
      <c r="K1088"/>
      <c r="L1088"/>
      <c r="M1088"/>
      <c r="N1088"/>
      <c r="O1088"/>
      <c r="P1088"/>
      <c r="Q108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row>
    <row r="1089" spans="1:46" ht="12.95" customHeight="1" x14ac:dyDescent="0.15">
      <c r="A1089"/>
      <c r="B1089"/>
      <c r="C1089"/>
      <c r="D1089"/>
      <c r="E1089"/>
      <c r="F1089"/>
      <c r="G1089"/>
      <c r="H1089"/>
      <c r="I1089"/>
      <c r="J1089"/>
      <c r="K1089"/>
      <c r="L1089"/>
      <c r="M1089"/>
      <c r="N1089"/>
      <c r="O1089"/>
      <c r="P1089"/>
      <c r="Q1089"/>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row>
    <row r="1090" spans="1:46" ht="12.95" customHeight="1" x14ac:dyDescent="0.15">
      <c r="A1090"/>
      <c r="B1090"/>
      <c r="C1090"/>
      <c r="D1090"/>
      <c r="E1090"/>
      <c r="F1090"/>
      <c r="G1090"/>
      <c r="H1090"/>
      <c r="I1090"/>
      <c r="J1090"/>
      <c r="K1090"/>
      <c r="L1090"/>
      <c r="M1090"/>
      <c r="N1090"/>
      <c r="O1090"/>
      <c r="P1090"/>
      <c r="Q1090"/>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row>
    <row r="1091" spans="1:46" ht="12.95" customHeight="1" x14ac:dyDescent="0.15">
      <c r="A1091"/>
      <c r="B1091"/>
      <c r="C1091"/>
      <c r="D1091"/>
      <c r="E1091"/>
      <c r="F1091"/>
      <c r="G1091"/>
      <c r="H1091"/>
      <c r="I1091"/>
      <c r="J1091"/>
      <c r="K1091"/>
      <c r="L1091"/>
      <c r="M1091"/>
      <c r="N1091"/>
      <c r="O1091"/>
      <c r="P1091"/>
      <c r="Q1091"/>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row>
    <row r="1092" spans="1:46" ht="12.95" customHeight="1" x14ac:dyDescent="0.15">
      <c r="A1092"/>
      <c r="B1092"/>
      <c r="C1092"/>
      <c r="D1092"/>
      <c r="E1092"/>
      <c r="F1092"/>
      <c r="G1092"/>
      <c r="H1092"/>
      <c r="I1092"/>
      <c r="J1092"/>
      <c r="K1092"/>
      <c r="L1092"/>
      <c r="M1092"/>
      <c r="N1092"/>
      <c r="O1092"/>
      <c r="P1092"/>
      <c r="Q1092"/>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row>
    <row r="1093" spans="1:46" ht="12.95" customHeight="1" x14ac:dyDescent="0.15">
      <c r="A1093"/>
      <c r="B1093"/>
      <c r="C1093"/>
      <c r="D1093"/>
      <c r="E1093"/>
      <c r="F1093"/>
      <c r="G1093"/>
      <c r="H1093"/>
      <c r="I1093"/>
      <c r="J1093"/>
      <c r="K1093"/>
      <c r="L1093"/>
      <c r="M1093"/>
      <c r="N1093"/>
      <c r="O1093"/>
      <c r="P1093"/>
      <c r="Q1093"/>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row>
    <row r="1094" spans="1:46" ht="12.95" customHeight="1" x14ac:dyDescent="0.15">
      <c r="A1094"/>
      <c r="B1094"/>
      <c r="C1094"/>
      <c r="D1094"/>
      <c r="E1094"/>
      <c r="F1094"/>
      <c r="G1094"/>
      <c r="H1094"/>
      <c r="I1094"/>
      <c r="J1094"/>
      <c r="K1094"/>
      <c r="L1094"/>
      <c r="M1094"/>
      <c r="N1094"/>
      <c r="O1094"/>
      <c r="P1094"/>
      <c r="Q1094"/>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row>
    <row r="1095" spans="1:46" ht="12.95" customHeight="1" x14ac:dyDescent="0.15">
      <c r="A1095"/>
      <c r="B1095"/>
      <c r="C1095"/>
      <c r="D1095"/>
      <c r="E1095"/>
      <c r="F1095"/>
      <c r="G1095"/>
      <c r="H1095"/>
      <c r="I1095"/>
      <c r="J1095"/>
      <c r="K1095"/>
      <c r="L1095"/>
      <c r="M1095"/>
      <c r="N1095"/>
      <c r="O1095"/>
      <c r="P1095"/>
      <c r="Q1095"/>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row>
    <row r="1096" spans="1:46" ht="12.95" customHeight="1" x14ac:dyDescent="0.15">
      <c r="A1096"/>
      <c r="B1096"/>
      <c r="C1096"/>
      <c r="D1096"/>
      <c r="E1096"/>
      <c r="F1096"/>
      <c r="G1096"/>
      <c r="H1096"/>
      <c r="I1096"/>
      <c r="J1096"/>
      <c r="K1096"/>
      <c r="L1096"/>
      <c r="M1096"/>
      <c r="N1096"/>
      <c r="O1096"/>
      <c r="P1096"/>
      <c r="Q1096"/>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row>
    <row r="1097" spans="1:46" ht="12.95" customHeight="1" x14ac:dyDescent="0.15">
      <c r="A1097"/>
      <c r="B1097"/>
      <c r="C1097"/>
      <c r="D1097"/>
      <c r="E1097"/>
      <c r="F1097"/>
      <c r="G1097"/>
      <c r="H1097"/>
      <c r="I1097"/>
      <c r="J1097"/>
      <c r="K1097"/>
      <c r="L1097"/>
      <c r="M1097"/>
      <c r="N1097"/>
      <c r="O1097"/>
      <c r="P1097"/>
      <c r="Q1097"/>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row>
    <row r="1098" spans="1:46" ht="12.95" customHeight="1" x14ac:dyDescent="0.15">
      <c r="A1098"/>
      <c r="B1098"/>
      <c r="C1098"/>
      <c r="D1098"/>
      <c r="E1098"/>
      <c r="F1098"/>
      <c r="G1098"/>
      <c r="H1098"/>
      <c r="I1098"/>
      <c r="J1098"/>
      <c r="K1098"/>
      <c r="L1098"/>
      <c r="M1098"/>
      <c r="N1098"/>
      <c r="O1098"/>
      <c r="P1098"/>
      <c r="Q109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row>
    <row r="1099" spans="1:46" ht="12.95" customHeight="1" x14ac:dyDescent="0.15">
      <c r="A1099"/>
      <c r="B1099"/>
      <c r="C1099"/>
      <c r="D1099"/>
      <c r="E1099"/>
      <c r="F1099"/>
      <c r="G1099"/>
      <c r="H1099"/>
      <c r="I1099"/>
      <c r="J1099"/>
      <c r="K1099"/>
      <c r="L1099"/>
      <c r="M1099"/>
      <c r="N1099"/>
      <c r="O1099"/>
      <c r="P1099"/>
      <c r="Q1099"/>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row>
    <row r="1100" spans="1:46" ht="12.95" customHeight="1" x14ac:dyDescent="0.15">
      <c r="A1100"/>
      <c r="B1100"/>
      <c r="C1100"/>
      <c r="D1100"/>
      <c r="E1100"/>
      <c r="F1100"/>
      <c r="G1100"/>
      <c r="H1100"/>
      <c r="I1100"/>
      <c r="J1100"/>
      <c r="K1100"/>
      <c r="L1100"/>
      <c r="M1100"/>
      <c r="N1100"/>
      <c r="O1100"/>
      <c r="P1100"/>
      <c r="Q1100"/>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row>
    <row r="1101" spans="1:46" ht="12.95" customHeight="1" x14ac:dyDescent="0.15">
      <c r="A1101"/>
      <c r="B1101"/>
      <c r="C1101"/>
      <c r="D1101"/>
      <c r="E1101"/>
      <c r="F1101"/>
      <c r="G1101"/>
      <c r="H1101"/>
      <c r="I1101"/>
      <c r="J1101"/>
      <c r="K1101"/>
      <c r="L1101"/>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row>
    <row r="1102" spans="1:46" ht="12.95" customHeight="1" x14ac:dyDescent="0.15">
      <c r="A1102"/>
      <c r="B1102"/>
      <c r="C1102"/>
      <c r="D1102"/>
      <c r="E1102"/>
      <c r="F1102"/>
      <c r="G1102"/>
      <c r="H1102"/>
      <c r="I1102"/>
      <c r="J1102"/>
      <c r="K1102"/>
      <c r="L1102"/>
      <c r="M1102"/>
      <c r="N1102"/>
      <c r="O1102"/>
      <c r="P1102"/>
      <c r="Q1102"/>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row>
    <row r="1103" spans="1:46" ht="12.95" customHeight="1" x14ac:dyDescent="0.15">
      <c r="A1103"/>
      <c r="B1103"/>
      <c r="C1103"/>
      <c r="D1103"/>
      <c r="E1103"/>
      <c r="F1103"/>
      <c r="G1103"/>
      <c r="H1103"/>
      <c r="I1103"/>
      <c r="J1103"/>
      <c r="K1103"/>
      <c r="L1103"/>
      <c r="M1103"/>
      <c r="N1103"/>
      <c r="O1103"/>
      <c r="P1103"/>
      <c r="Q1103"/>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row>
    <row r="1104" spans="1:46" ht="12.95" customHeight="1" x14ac:dyDescent="0.15">
      <c r="A1104"/>
      <c r="B1104"/>
      <c r="C1104"/>
      <c r="D1104"/>
      <c r="E1104"/>
      <c r="F1104"/>
      <c r="G1104"/>
      <c r="H1104"/>
      <c r="I1104"/>
      <c r="J1104"/>
      <c r="K1104"/>
      <c r="L1104"/>
      <c r="M1104"/>
      <c r="N1104"/>
      <c r="O1104"/>
      <c r="P1104"/>
      <c r="Q1104"/>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row>
    <row r="1105" spans="1:46" ht="12.95" customHeight="1" x14ac:dyDescent="0.15">
      <c r="A1105"/>
      <c r="B1105"/>
      <c r="C1105"/>
      <c r="D1105"/>
      <c r="E1105"/>
      <c r="F1105"/>
      <c r="G1105"/>
      <c r="H1105"/>
      <c r="I1105"/>
      <c r="J1105"/>
      <c r="K1105"/>
      <c r="L1105"/>
      <c r="M1105"/>
      <c r="N1105"/>
      <c r="O1105"/>
      <c r="P1105"/>
      <c r="Q1105"/>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row>
    <row r="1106" spans="1:46" ht="12.95" customHeight="1" x14ac:dyDescent="0.15">
      <c r="A1106"/>
      <c r="B1106"/>
      <c r="C1106"/>
      <c r="D1106"/>
      <c r="E1106"/>
      <c r="F1106"/>
      <c r="G1106"/>
      <c r="H1106"/>
      <c r="I1106"/>
      <c r="J1106"/>
      <c r="K1106"/>
      <c r="L1106"/>
      <c r="M1106"/>
      <c r="N1106"/>
      <c r="O1106"/>
      <c r="P1106"/>
      <c r="Q1106"/>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row>
    <row r="1107" spans="1:46" ht="12.95" customHeight="1" x14ac:dyDescent="0.15">
      <c r="A1107"/>
      <c r="B1107"/>
      <c r="C1107"/>
      <c r="D1107"/>
      <c r="E1107"/>
      <c r="F1107"/>
      <c r="G1107"/>
      <c r="H1107"/>
      <c r="I1107"/>
      <c r="J1107"/>
      <c r="K1107"/>
      <c r="L1107"/>
      <c r="M1107"/>
      <c r="N1107"/>
      <c r="O1107"/>
      <c r="P1107"/>
      <c r="Q1107"/>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row>
    <row r="1108" spans="1:46" ht="12.95" customHeight="1" x14ac:dyDescent="0.15">
      <c r="A1108"/>
      <c r="B1108"/>
      <c r="C1108"/>
      <c r="D1108"/>
      <c r="E1108"/>
      <c r="F1108"/>
      <c r="G1108"/>
      <c r="H1108"/>
      <c r="I1108"/>
      <c r="J1108"/>
      <c r="K1108"/>
      <c r="L1108"/>
      <c r="M1108"/>
      <c r="N1108"/>
      <c r="O1108"/>
      <c r="P1108"/>
      <c r="Q110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row>
    <row r="1109" spans="1:46" ht="12.95" customHeight="1" x14ac:dyDescent="0.15">
      <c r="A1109"/>
      <c r="B1109"/>
      <c r="C1109"/>
      <c r="D1109"/>
      <c r="E1109"/>
      <c r="F1109"/>
      <c r="G1109"/>
      <c r="H1109"/>
      <c r="I1109"/>
      <c r="J1109"/>
      <c r="K1109"/>
      <c r="L1109"/>
      <c r="M1109"/>
      <c r="N1109"/>
      <c r="O1109"/>
      <c r="P1109"/>
      <c r="Q1109"/>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row>
    <row r="1110" spans="1:46" ht="12.95" customHeight="1" x14ac:dyDescent="0.15">
      <c r="A1110"/>
      <c r="B1110"/>
      <c r="C1110"/>
      <c r="D1110"/>
      <c r="E1110"/>
      <c r="F1110"/>
      <c r="G1110"/>
      <c r="H1110"/>
      <c r="I1110"/>
      <c r="J1110"/>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row>
    <row r="1111" spans="1:46" ht="12.95" customHeight="1" x14ac:dyDescent="0.15">
      <c r="A1111"/>
      <c r="B1111"/>
      <c r="C1111"/>
      <c r="D1111"/>
      <c r="E1111"/>
      <c r="F1111"/>
      <c r="G1111"/>
      <c r="H1111"/>
      <c r="I1111"/>
      <c r="J1111"/>
      <c r="K1111"/>
      <c r="L1111"/>
      <c r="M1111"/>
      <c r="N1111"/>
      <c r="O1111"/>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row>
    <row r="1112" spans="1:46" ht="12.95" customHeight="1" x14ac:dyDescent="0.15">
      <c r="A1112"/>
      <c r="B1112"/>
      <c r="C1112"/>
      <c r="D1112"/>
      <c r="E1112"/>
      <c r="F1112"/>
      <c r="G1112"/>
      <c r="H1112"/>
      <c r="I1112"/>
      <c r="J1112"/>
      <c r="K1112"/>
      <c r="L1112"/>
      <c r="M1112"/>
      <c r="N1112"/>
      <c r="O1112"/>
      <c r="P1112"/>
      <c r="Q1112"/>
      <c r="R1112"/>
      <c r="S1112"/>
      <c r="T1112"/>
      <c r="U1112"/>
      <c r="V1112"/>
      <c r="W1112"/>
      <c r="X1112"/>
      <c r="Y1112"/>
      <c r="Z1112"/>
      <c r="AA1112"/>
      <c r="AB1112"/>
      <c r="AC1112"/>
      <c r="AD1112"/>
      <c r="AE1112"/>
      <c r="AF1112"/>
      <c r="AG1112"/>
      <c r="AH1112"/>
      <c r="AI1112"/>
      <c r="AJ1112"/>
      <c r="AK1112"/>
      <c r="AL1112"/>
      <c r="AM1112"/>
      <c r="AN1112"/>
      <c r="AO1112"/>
      <c r="AP1112"/>
      <c r="AQ1112"/>
      <c r="AR1112"/>
      <c r="AS1112"/>
      <c r="AT1112"/>
    </row>
    <row r="1113" spans="1:46" ht="12.95" customHeight="1" x14ac:dyDescent="0.15">
      <c r="A1113"/>
      <c r="B1113"/>
      <c r="C1113"/>
      <c r="D1113"/>
      <c r="E1113"/>
      <c r="F1113"/>
      <c r="G1113"/>
      <c r="H1113"/>
      <c r="I1113"/>
      <c r="J1113"/>
      <c r="K1113"/>
      <c r="L1113"/>
      <c r="M1113"/>
      <c r="N1113"/>
      <c r="O1113"/>
      <c r="P1113"/>
      <c r="Q1113"/>
      <c r="R1113"/>
      <c r="S1113"/>
      <c r="T1113"/>
      <c r="U1113"/>
      <c r="V1113"/>
      <c r="W1113"/>
      <c r="X1113"/>
      <c r="Y1113"/>
      <c r="Z1113"/>
      <c r="AA1113"/>
      <c r="AB1113"/>
      <c r="AC1113"/>
      <c r="AD1113"/>
      <c r="AE1113"/>
      <c r="AF1113"/>
      <c r="AG1113"/>
      <c r="AH1113"/>
      <c r="AI1113"/>
      <c r="AJ1113"/>
      <c r="AK1113"/>
      <c r="AL1113"/>
      <c r="AM1113"/>
      <c r="AN1113"/>
      <c r="AO1113"/>
      <c r="AP1113"/>
      <c r="AQ1113"/>
      <c r="AR1113"/>
      <c r="AS1113"/>
      <c r="AT1113"/>
    </row>
    <row r="1114" spans="1:46" ht="12.95" customHeight="1" x14ac:dyDescent="0.15">
      <c r="A1114"/>
      <c r="B1114"/>
      <c r="C1114"/>
      <c r="D1114"/>
      <c r="E1114"/>
      <c r="F1114"/>
      <c r="G1114"/>
      <c r="H1114"/>
      <c r="I1114"/>
      <c r="J1114"/>
      <c r="K1114"/>
      <c r="L1114"/>
      <c r="M1114"/>
      <c r="N1114"/>
      <c r="O1114"/>
      <c r="P1114"/>
      <c r="Q1114"/>
      <c r="R1114"/>
      <c r="S1114"/>
      <c r="T1114"/>
      <c r="U1114"/>
      <c r="V1114"/>
      <c r="W1114"/>
      <c r="X1114"/>
      <c r="Y1114"/>
      <c r="Z1114"/>
      <c r="AA1114"/>
      <c r="AB1114"/>
      <c r="AC1114"/>
      <c r="AD1114"/>
      <c r="AE1114"/>
      <c r="AF1114"/>
      <c r="AG1114"/>
      <c r="AH1114"/>
      <c r="AI1114"/>
      <c r="AJ1114"/>
      <c r="AK1114"/>
      <c r="AL1114"/>
      <c r="AM1114"/>
      <c r="AN1114"/>
      <c r="AO1114"/>
      <c r="AP1114"/>
      <c r="AQ1114"/>
      <c r="AR1114"/>
      <c r="AS1114"/>
      <c r="AT1114"/>
    </row>
    <row r="1115" spans="1:46" ht="12.95" customHeight="1" x14ac:dyDescent="0.15">
      <c r="A1115"/>
      <c r="B1115"/>
      <c r="C1115"/>
      <c r="D1115"/>
      <c r="E1115"/>
      <c r="F1115"/>
      <c r="G1115"/>
      <c r="H1115"/>
      <c r="I1115"/>
      <c r="J1115"/>
      <c r="K1115"/>
      <c r="L1115"/>
      <c r="M1115"/>
      <c r="N1115"/>
      <c r="O1115"/>
      <c r="P1115"/>
      <c r="Q1115"/>
      <c r="R1115"/>
      <c r="S1115"/>
      <c r="T1115"/>
      <c r="U1115"/>
      <c r="V1115"/>
      <c r="W1115"/>
      <c r="X1115"/>
      <c r="Y1115"/>
      <c r="Z1115"/>
      <c r="AA1115"/>
      <c r="AB1115"/>
      <c r="AC1115"/>
      <c r="AD1115"/>
      <c r="AE1115"/>
      <c r="AF1115"/>
      <c r="AG1115"/>
      <c r="AH1115"/>
      <c r="AI1115"/>
      <c r="AJ1115"/>
      <c r="AK1115"/>
      <c r="AL1115"/>
      <c r="AM1115"/>
      <c r="AN1115"/>
      <c r="AO1115"/>
      <c r="AP1115"/>
      <c r="AQ1115"/>
      <c r="AR1115"/>
      <c r="AS1115"/>
      <c r="AT1115"/>
    </row>
    <row r="1116" spans="1:46" ht="12.95" customHeight="1" x14ac:dyDescent="0.15">
      <c r="A1116"/>
      <c r="B1116"/>
      <c r="C1116"/>
      <c r="D1116"/>
      <c r="E1116"/>
      <c r="F1116"/>
      <c r="G1116"/>
      <c r="H1116"/>
      <c r="I1116"/>
      <c r="J1116"/>
      <c r="K1116"/>
      <c r="L1116"/>
      <c r="M1116"/>
      <c r="N1116"/>
      <c r="O1116"/>
      <c r="P1116"/>
      <c r="Q1116"/>
      <c r="R1116"/>
      <c r="S1116"/>
      <c r="T1116"/>
      <c r="U1116"/>
      <c r="V1116"/>
      <c r="W1116"/>
      <c r="X1116"/>
      <c r="Y1116"/>
      <c r="Z1116"/>
      <c r="AA1116"/>
      <c r="AB1116"/>
      <c r="AC1116"/>
      <c r="AD1116"/>
      <c r="AE1116"/>
      <c r="AF1116"/>
      <c r="AG1116"/>
      <c r="AH1116"/>
      <c r="AI1116"/>
      <c r="AJ1116"/>
      <c r="AK1116"/>
      <c r="AL1116"/>
      <c r="AM1116"/>
      <c r="AN1116"/>
      <c r="AO1116"/>
      <c r="AP1116"/>
      <c r="AQ1116"/>
      <c r="AR1116"/>
      <c r="AS1116"/>
      <c r="AT1116"/>
    </row>
    <row r="1117" spans="1:46" ht="12.95" customHeight="1" x14ac:dyDescent="0.15">
      <c r="A1117"/>
      <c r="B1117"/>
      <c r="C1117"/>
      <c r="D1117"/>
      <c r="E1117"/>
      <c r="F1117"/>
      <c r="G1117"/>
      <c r="H1117"/>
      <c r="I1117"/>
      <c r="J1117"/>
      <c r="K1117"/>
      <c r="L1117"/>
      <c r="M1117"/>
      <c r="N1117"/>
      <c r="O1117"/>
      <c r="P1117"/>
      <c r="Q1117"/>
      <c r="R1117"/>
      <c r="S1117"/>
      <c r="T1117"/>
      <c r="U1117"/>
      <c r="V1117"/>
      <c r="W1117"/>
      <c r="X1117"/>
      <c r="Y1117"/>
      <c r="Z1117"/>
      <c r="AA1117"/>
      <c r="AB1117"/>
      <c r="AC1117"/>
      <c r="AD1117"/>
      <c r="AE1117"/>
      <c r="AF1117"/>
      <c r="AG1117"/>
      <c r="AH1117"/>
      <c r="AI1117"/>
      <c r="AJ1117"/>
      <c r="AK1117"/>
      <c r="AL1117"/>
      <c r="AM1117"/>
      <c r="AN1117"/>
      <c r="AO1117"/>
      <c r="AP1117"/>
      <c r="AQ1117"/>
      <c r="AR1117"/>
      <c r="AS1117"/>
      <c r="AT1117"/>
    </row>
    <row r="1118" spans="1:46" ht="12.95" customHeight="1" x14ac:dyDescent="0.15">
      <c r="A1118"/>
      <c r="B1118"/>
      <c r="C1118"/>
      <c r="D1118"/>
      <c r="E1118"/>
      <c r="F1118"/>
      <c r="G1118"/>
      <c r="H1118"/>
      <c r="I1118"/>
      <c r="J1118"/>
      <c r="K1118"/>
      <c r="L1118"/>
      <c r="M1118"/>
      <c r="N1118"/>
      <c r="O1118"/>
      <c r="P1118"/>
      <c r="Q1118"/>
      <c r="R1118"/>
      <c r="S1118"/>
      <c r="T1118"/>
      <c r="U1118"/>
      <c r="V1118"/>
      <c r="W1118"/>
      <c r="X1118"/>
      <c r="Y1118"/>
      <c r="Z1118"/>
      <c r="AA1118"/>
      <c r="AB1118"/>
      <c r="AC1118"/>
      <c r="AD1118"/>
      <c r="AE1118"/>
      <c r="AF1118"/>
      <c r="AG1118"/>
      <c r="AH1118"/>
      <c r="AI1118"/>
      <c r="AJ1118"/>
      <c r="AK1118"/>
      <c r="AL1118"/>
      <c r="AM1118"/>
      <c r="AN1118"/>
      <c r="AO1118"/>
      <c r="AP1118"/>
      <c r="AQ1118"/>
      <c r="AR1118"/>
      <c r="AS1118"/>
      <c r="AT1118"/>
    </row>
    <row r="1119" spans="1:46" ht="12.95" customHeight="1" x14ac:dyDescent="0.15">
      <c r="A1119"/>
      <c r="B1119"/>
      <c r="C1119"/>
      <c r="D1119"/>
      <c r="E1119"/>
      <c r="F1119"/>
      <c r="G1119"/>
      <c r="H1119"/>
      <c r="I1119"/>
      <c r="J1119"/>
      <c r="K1119"/>
      <c r="L1119"/>
      <c r="M1119"/>
      <c r="N1119"/>
      <c r="O1119"/>
      <c r="P1119"/>
      <c r="Q1119"/>
      <c r="R1119"/>
      <c r="S1119"/>
      <c r="T1119"/>
      <c r="U1119"/>
      <c r="V1119"/>
      <c r="W1119"/>
      <c r="X1119"/>
      <c r="Y1119"/>
      <c r="Z1119"/>
      <c r="AA1119"/>
      <c r="AB1119"/>
      <c r="AC1119"/>
      <c r="AD1119"/>
      <c r="AE1119"/>
      <c r="AF1119"/>
      <c r="AG1119"/>
      <c r="AH1119"/>
      <c r="AI1119"/>
      <c r="AJ1119"/>
      <c r="AK1119"/>
      <c r="AL1119"/>
      <c r="AM1119"/>
      <c r="AN1119"/>
      <c r="AO1119"/>
      <c r="AP1119"/>
      <c r="AQ1119"/>
      <c r="AR1119"/>
      <c r="AS1119"/>
      <c r="AT1119"/>
    </row>
    <row r="1120" spans="1:46" ht="12.95" customHeight="1" x14ac:dyDescent="0.15">
      <c r="A1120"/>
      <c r="B1120"/>
      <c r="C1120"/>
      <c r="D1120"/>
      <c r="E1120"/>
      <c r="F1120"/>
      <c r="G1120"/>
      <c r="H1120"/>
      <c r="I1120"/>
      <c r="J1120"/>
      <c r="K1120"/>
      <c r="L1120"/>
      <c r="M1120"/>
      <c r="N1120"/>
      <c r="O1120"/>
      <c r="P1120"/>
      <c r="Q1120"/>
      <c r="R1120"/>
      <c r="S1120"/>
      <c r="T1120"/>
      <c r="U1120"/>
      <c r="V1120"/>
      <c r="W1120"/>
      <c r="X1120"/>
      <c r="Y1120"/>
      <c r="Z1120"/>
      <c r="AA1120"/>
      <c r="AB1120"/>
      <c r="AC1120"/>
      <c r="AD1120"/>
      <c r="AE1120"/>
      <c r="AF1120"/>
      <c r="AG1120"/>
      <c r="AH1120"/>
      <c r="AI1120"/>
      <c r="AJ1120"/>
      <c r="AK1120"/>
      <c r="AL1120"/>
      <c r="AM1120"/>
      <c r="AN1120"/>
      <c r="AO1120"/>
      <c r="AP1120"/>
      <c r="AQ1120"/>
      <c r="AR1120"/>
      <c r="AS1120"/>
      <c r="AT1120"/>
    </row>
    <row r="1121" spans="1:46" ht="12.95" customHeight="1" x14ac:dyDescent="0.15">
      <c r="A1121"/>
      <c r="B1121"/>
      <c r="C1121"/>
      <c r="D1121"/>
      <c r="E1121"/>
      <c r="F1121"/>
      <c r="G1121"/>
      <c r="H1121"/>
      <c r="I1121"/>
      <c r="J1121"/>
      <c r="K1121"/>
      <c r="L1121"/>
      <c r="M1121"/>
      <c r="N1121"/>
      <c r="O1121"/>
      <c r="P1121"/>
      <c r="Q1121"/>
      <c r="R1121"/>
      <c r="S1121"/>
      <c r="T1121"/>
      <c r="U1121"/>
      <c r="V1121"/>
      <c r="W1121"/>
      <c r="X1121"/>
      <c r="Y1121"/>
      <c r="Z1121"/>
      <c r="AA1121"/>
      <c r="AB1121"/>
      <c r="AC1121"/>
      <c r="AD1121"/>
      <c r="AE1121"/>
      <c r="AF1121"/>
      <c r="AG1121"/>
      <c r="AH1121"/>
      <c r="AI1121"/>
      <c r="AJ1121"/>
      <c r="AK1121"/>
      <c r="AL1121"/>
      <c r="AM1121"/>
      <c r="AN1121"/>
      <c r="AO1121"/>
      <c r="AP1121"/>
      <c r="AQ1121"/>
      <c r="AR1121"/>
      <c r="AS1121"/>
      <c r="AT1121"/>
    </row>
    <row r="1122" spans="1:46" ht="12.95" customHeight="1" x14ac:dyDescent="0.15">
      <c r="A1122"/>
      <c r="B1122"/>
      <c r="C1122"/>
      <c r="D1122"/>
      <c r="E1122"/>
      <c r="F1122"/>
      <c r="G1122"/>
      <c r="H1122"/>
      <c r="I1122"/>
      <c r="J1122"/>
      <c r="K1122"/>
      <c r="L1122"/>
      <c r="M1122"/>
      <c r="N1122"/>
      <c r="O1122"/>
      <c r="P1122"/>
      <c r="Q1122"/>
      <c r="R1122"/>
      <c r="S1122"/>
      <c r="T1122"/>
      <c r="U1122"/>
      <c r="V1122"/>
      <c r="W1122"/>
      <c r="X1122"/>
      <c r="Y1122"/>
      <c r="Z1122"/>
      <c r="AA1122"/>
      <c r="AB1122"/>
      <c r="AC1122"/>
      <c r="AD1122"/>
      <c r="AE1122"/>
      <c r="AF1122"/>
      <c r="AG1122"/>
      <c r="AH1122"/>
      <c r="AI1122"/>
      <c r="AJ1122"/>
      <c r="AK1122"/>
      <c r="AL1122"/>
      <c r="AM1122"/>
      <c r="AN1122"/>
      <c r="AO1122"/>
      <c r="AP1122"/>
      <c r="AQ1122"/>
      <c r="AR1122"/>
      <c r="AS1122"/>
      <c r="AT1122"/>
    </row>
    <row r="1123" spans="1:46" ht="12.95" customHeight="1" x14ac:dyDescent="0.15">
      <c r="A1123"/>
      <c r="B1123"/>
      <c r="C1123"/>
      <c r="D1123"/>
      <c r="E1123"/>
      <c r="F1123"/>
      <c r="G1123"/>
      <c r="H1123"/>
      <c r="I1123"/>
      <c r="J1123"/>
      <c r="K1123"/>
      <c r="L1123"/>
      <c r="M1123"/>
      <c r="N1123"/>
      <c r="O1123"/>
      <c r="P1123"/>
      <c r="Q1123"/>
      <c r="R1123"/>
      <c r="S1123"/>
      <c r="T1123"/>
      <c r="U1123"/>
      <c r="V1123"/>
      <c r="W1123"/>
      <c r="X1123"/>
      <c r="Y1123"/>
      <c r="Z1123"/>
      <c r="AA1123"/>
      <c r="AB1123"/>
      <c r="AC1123"/>
      <c r="AD1123"/>
      <c r="AE1123"/>
      <c r="AF1123"/>
      <c r="AG1123"/>
      <c r="AH1123"/>
      <c r="AI1123"/>
      <c r="AJ1123"/>
      <c r="AK1123"/>
      <c r="AL1123"/>
      <c r="AM1123"/>
      <c r="AN1123"/>
      <c r="AO1123"/>
      <c r="AP1123"/>
      <c r="AQ1123"/>
      <c r="AR1123"/>
      <c r="AS1123"/>
      <c r="AT1123"/>
    </row>
    <row r="1124" spans="1:46" ht="12.95" customHeight="1" x14ac:dyDescent="0.15">
      <c r="A1124"/>
      <c r="B1124"/>
      <c r="C1124"/>
      <c r="D1124"/>
      <c r="E1124"/>
      <c r="F1124"/>
      <c r="G1124"/>
      <c r="H1124"/>
      <c r="I1124"/>
      <c r="J1124"/>
      <c r="K1124"/>
      <c r="L1124"/>
      <c r="M1124"/>
      <c r="N1124"/>
      <c r="O1124"/>
      <c r="P1124"/>
      <c r="Q1124"/>
      <c r="R1124"/>
      <c r="S1124"/>
      <c r="T1124"/>
      <c r="U1124"/>
      <c r="V1124"/>
      <c r="W1124"/>
      <c r="X1124"/>
      <c r="Y1124"/>
      <c r="Z1124"/>
      <c r="AA1124"/>
      <c r="AB1124"/>
      <c r="AC1124"/>
      <c r="AD1124"/>
      <c r="AE1124"/>
      <c r="AF1124"/>
      <c r="AG1124"/>
      <c r="AH1124"/>
      <c r="AI1124"/>
      <c r="AJ1124"/>
      <c r="AK1124"/>
      <c r="AL1124"/>
      <c r="AM1124"/>
      <c r="AN1124"/>
      <c r="AO1124"/>
      <c r="AP1124"/>
      <c r="AQ1124"/>
      <c r="AR1124"/>
      <c r="AS1124"/>
      <c r="AT1124"/>
    </row>
    <row r="1125" spans="1:46" ht="12.95" customHeight="1" x14ac:dyDescent="0.15">
      <c r="A1125"/>
      <c r="B1125"/>
      <c r="C1125"/>
      <c r="D1125"/>
      <c r="E1125"/>
      <c r="F1125"/>
      <c r="G1125"/>
      <c r="H1125"/>
      <c r="I1125"/>
      <c r="J1125"/>
      <c r="K1125"/>
      <c r="L1125"/>
      <c r="M1125"/>
      <c r="N1125"/>
      <c r="O1125"/>
      <c r="P1125"/>
      <c r="Q1125"/>
      <c r="R1125"/>
      <c r="S1125"/>
      <c r="T1125"/>
      <c r="U1125"/>
      <c r="V1125"/>
      <c r="W1125"/>
      <c r="X1125"/>
      <c r="Y1125"/>
      <c r="Z1125"/>
      <c r="AA1125"/>
      <c r="AB1125"/>
      <c r="AC1125"/>
      <c r="AD1125"/>
      <c r="AE1125"/>
      <c r="AF1125"/>
      <c r="AG1125"/>
      <c r="AH1125"/>
      <c r="AI1125"/>
      <c r="AJ1125"/>
      <c r="AK1125"/>
      <c r="AL1125"/>
      <c r="AM1125"/>
      <c r="AN1125"/>
      <c r="AO1125"/>
      <c r="AP1125"/>
      <c r="AQ1125"/>
      <c r="AR1125"/>
      <c r="AS1125"/>
      <c r="AT1125"/>
    </row>
    <row r="1126" spans="1:46" ht="12.95" customHeight="1" x14ac:dyDescent="0.15">
      <c r="A1126"/>
      <c r="B1126"/>
      <c r="C1126"/>
      <c r="D1126"/>
      <c r="E1126"/>
      <c r="F1126"/>
      <c r="G1126"/>
      <c r="H1126"/>
      <c r="I1126"/>
      <c r="J1126"/>
      <c r="K1126"/>
      <c r="L1126"/>
      <c r="M1126"/>
      <c r="N1126"/>
      <c r="O1126"/>
      <c r="P1126"/>
      <c r="Q1126"/>
      <c r="R1126"/>
      <c r="S1126"/>
      <c r="T1126"/>
      <c r="U1126"/>
      <c r="V1126"/>
      <c r="W1126"/>
      <c r="X1126"/>
      <c r="Y1126"/>
      <c r="Z1126"/>
      <c r="AA1126"/>
      <c r="AB1126"/>
      <c r="AC1126"/>
      <c r="AD1126"/>
      <c r="AE1126"/>
      <c r="AF1126"/>
      <c r="AG1126"/>
      <c r="AH1126"/>
      <c r="AI1126"/>
      <c r="AJ1126"/>
      <c r="AK1126"/>
      <c r="AL1126"/>
      <c r="AM1126"/>
      <c r="AN1126"/>
      <c r="AO1126"/>
      <c r="AP1126"/>
      <c r="AQ1126"/>
      <c r="AR1126"/>
      <c r="AS1126"/>
      <c r="AT1126"/>
    </row>
    <row r="1127" spans="1:46" ht="12.95" customHeight="1" x14ac:dyDescent="0.15">
      <c r="A1127"/>
      <c r="B1127"/>
      <c r="C1127"/>
      <c r="D1127"/>
      <c r="E1127"/>
      <c r="F1127"/>
      <c r="G1127"/>
      <c r="H1127"/>
      <c r="I1127"/>
      <c r="J1127"/>
      <c r="K1127"/>
      <c r="L1127"/>
      <c r="M1127"/>
      <c r="N1127"/>
      <c r="O1127"/>
      <c r="P1127"/>
      <c r="Q1127"/>
      <c r="R1127"/>
      <c r="S1127"/>
      <c r="T1127"/>
      <c r="U1127"/>
      <c r="V1127"/>
      <c r="W1127"/>
      <c r="X1127"/>
      <c r="Y1127"/>
      <c r="Z1127"/>
      <c r="AA1127"/>
      <c r="AB1127"/>
      <c r="AC1127"/>
      <c r="AD1127"/>
      <c r="AE1127"/>
      <c r="AF1127"/>
      <c r="AG1127"/>
      <c r="AH1127"/>
      <c r="AI1127"/>
      <c r="AJ1127"/>
      <c r="AK1127"/>
      <c r="AL1127"/>
      <c r="AM1127"/>
      <c r="AN1127"/>
      <c r="AO1127"/>
      <c r="AP1127"/>
      <c r="AQ1127"/>
      <c r="AR1127"/>
      <c r="AS1127"/>
      <c r="AT1127"/>
    </row>
    <row r="1128" spans="1:46" ht="12.95" customHeight="1" x14ac:dyDescent="0.15">
      <c r="A1128"/>
      <c r="B1128"/>
      <c r="C1128"/>
      <c r="D1128"/>
      <c r="E1128"/>
      <c r="F1128"/>
      <c r="G1128"/>
      <c r="H1128"/>
      <c r="I1128"/>
      <c r="J1128"/>
      <c r="K1128"/>
      <c r="L1128"/>
      <c r="M1128"/>
      <c r="N1128"/>
      <c r="O1128"/>
      <c r="P1128"/>
      <c r="Q1128"/>
      <c r="R1128"/>
      <c r="S1128"/>
      <c r="T1128"/>
      <c r="U1128"/>
      <c r="V1128"/>
      <c r="W1128"/>
      <c r="X1128"/>
      <c r="Y1128"/>
      <c r="Z1128"/>
      <c r="AA1128"/>
      <c r="AB1128"/>
      <c r="AC1128"/>
      <c r="AD1128"/>
      <c r="AE1128"/>
      <c r="AF1128"/>
      <c r="AG1128"/>
      <c r="AH1128"/>
      <c r="AI1128"/>
      <c r="AJ1128"/>
      <c r="AK1128"/>
      <c r="AL1128"/>
      <c r="AM1128"/>
      <c r="AN1128"/>
      <c r="AO1128"/>
      <c r="AP1128"/>
      <c r="AQ1128"/>
      <c r="AR1128"/>
      <c r="AS1128"/>
      <c r="AT1128"/>
    </row>
    <row r="1129" spans="1:46" ht="12.95" customHeight="1" x14ac:dyDescent="0.15">
      <c r="A1129"/>
      <c r="B1129"/>
      <c r="C1129"/>
      <c r="D1129"/>
      <c r="E1129"/>
      <c r="F1129"/>
      <c r="G1129"/>
      <c r="H1129"/>
      <c r="I1129"/>
      <c r="J1129"/>
      <c r="K1129"/>
      <c r="L1129"/>
      <c r="M1129"/>
      <c r="N1129"/>
      <c r="O1129"/>
      <c r="P1129"/>
      <c r="Q1129"/>
      <c r="R1129"/>
      <c r="S1129"/>
      <c r="T1129"/>
      <c r="U1129"/>
      <c r="V1129"/>
      <c r="W1129"/>
      <c r="X1129"/>
      <c r="Y1129"/>
      <c r="Z1129"/>
      <c r="AA1129"/>
      <c r="AB1129"/>
      <c r="AC1129"/>
      <c r="AD1129"/>
      <c r="AE1129"/>
      <c r="AF1129"/>
      <c r="AG1129"/>
      <c r="AH1129"/>
      <c r="AI1129"/>
      <c r="AJ1129"/>
      <c r="AK1129"/>
      <c r="AL1129"/>
      <c r="AM1129"/>
      <c r="AN1129"/>
      <c r="AO1129"/>
      <c r="AP1129"/>
      <c r="AQ1129"/>
      <c r="AR1129"/>
      <c r="AS1129"/>
      <c r="AT1129"/>
    </row>
    <row r="1130" spans="1:46" ht="12.95" customHeight="1" x14ac:dyDescent="0.15">
      <c r="A1130"/>
      <c r="B1130"/>
      <c r="C1130"/>
      <c r="D1130"/>
      <c r="E1130"/>
      <c r="F1130"/>
      <c r="G1130"/>
      <c r="H1130"/>
      <c r="I1130"/>
      <c r="J1130"/>
      <c r="K1130"/>
      <c r="L1130"/>
      <c r="M1130"/>
      <c r="N1130"/>
      <c r="O1130"/>
      <c r="P1130"/>
      <c r="Q1130"/>
      <c r="R1130"/>
      <c r="S1130"/>
      <c r="T1130"/>
      <c r="U1130"/>
      <c r="V1130"/>
      <c r="W1130"/>
      <c r="X1130"/>
      <c r="Y1130"/>
      <c r="Z1130"/>
      <c r="AA1130"/>
      <c r="AB1130"/>
      <c r="AC1130"/>
      <c r="AD1130"/>
      <c r="AE1130"/>
      <c r="AF1130"/>
      <c r="AG1130"/>
      <c r="AH1130"/>
      <c r="AI1130"/>
      <c r="AJ1130"/>
      <c r="AK1130"/>
      <c r="AL1130"/>
      <c r="AM1130"/>
      <c r="AN1130"/>
      <c r="AO1130"/>
      <c r="AP1130"/>
      <c r="AQ1130"/>
      <c r="AR1130"/>
      <c r="AS1130"/>
      <c r="AT1130"/>
    </row>
    <row r="1131" spans="1:46" ht="12.95" customHeight="1" x14ac:dyDescent="0.15">
      <c r="A1131"/>
      <c r="B1131"/>
      <c r="C1131"/>
      <c r="D1131"/>
      <c r="E1131"/>
      <c r="F1131"/>
      <c r="G1131"/>
      <c r="H1131"/>
      <c r="I1131"/>
      <c r="J1131"/>
      <c r="K1131"/>
      <c r="L1131"/>
      <c r="M1131"/>
      <c r="N1131"/>
      <c r="O1131"/>
      <c r="P1131"/>
      <c r="Q1131"/>
      <c r="R1131"/>
      <c r="S1131"/>
      <c r="T1131"/>
      <c r="U1131"/>
      <c r="V1131"/>
      <c r="W1131"/>
      <c r="X1131"/>
      <c r="Y1131"/>
      <c r="Z1131"/>
      <c r="AA1131"/>
      <c r="AB1131"/>
      <c r="AC1131"/>
      <c r="AD1131"/>
      <c r="AE1131"/>
      <c r="AF1131"/>
      <c r="AG1131"/>
      <c r="AH1131"/>
      <c r="AI1131"/>
      <c r="AJ1131"/>
      <c r="AK1131"/>
      <c r="AL1131"/>
      <c r="AM1131"/>
      <c r="AN1131"/>
      <c r="AO1131"/>
      <c r="AP1131"/>
      <c r="AQ1131"/>
      <c r="AR1131"/>
      <c r="AS1131"/>
      <c r="AT1131"/>
    </row>
    <row r="1132" spans="1:46" ht="12.95" customHeight="1" x14ac:dyDescent="0.15">
      <c r="A1132"/>
      <c r="B1132"/>
      <c r="C1132"/>
      <c r="D1132"/>
      <c r="E1132"/>
      <c r="F1132"/>
      <c r="G1132"/>
      <c r="H1132"/>
      <c r="I1132"/>
      <c r="J1132"/>
      <c r="K1132"/>
      <c r="L1132"/>
      <c r="M1132"/>
      <c r="N1132"/>
      <c r="O1132"/>
      <c r="P1132"/>
      <c r="Q1132"/>
      <c r="R1132"/>
      <c r="S1132"/>
      <c r="T1132"/>
      <c r="U1132"/>
      <c r="V1132"/>
      <c r="W1132"/>
      <c r="X1132"/>
      <c r="Y1132"/>
      <c r="Z1132"/>
      <c r="AA1132"/>
      <c r="AB1132"/>
      <c r="AC1132"/>
      <c r="AD1132"/>
      <c r="AE1132"/>
      <c r="AF1132"/>
      <c r="AG1132"/>
      <c r="AH1132"/>
      <c r="AI1132"/>
      <c r="AJ1132"/>
      <c r="AK1132"/>
      <c r="AL1132"/>
      <c r="AM1132"/>
      <c r="AN1132"/>
      <c r="AO1132"/>
      <c r="AP1132"/>
      <c r="AQ1132"/>
      <c r="AR1132"/>
      <c r="AS1132"/>
      <c r="AT1132"/>
    </row>
    <row r="1133" spans="1:46" ht="12.95" customHeight="1" x14ac:dyDescent="0.15">
      <c r="A1133"/>
      <c r="B1133"/>
      <c r="C1133"/>
      <c r="D1133"/>
      <c r="E1133"/>
      <c r="F1133"/>
      <c r="G1133"/>
      <c r="H1133"/>
      <c r="I1133"/>
      <c r="J1133"/>
      <c r="K1133"/>
      <c r="L1133"/>
      <c r="M1133"/>
      <c r="N1133"/>
      <c r="O1133"/>
      <c r="P1133"/>
      <c r="Q1133"/>
      <c r="R1133"/>
      <c r="S1133"/>
      <c r="T1133"/>
      <c r="U1133"/>
      <c r="V1133"/>
      <c r="W1133"/>
      <c r="X1133"/>
      <c r="Y1133"/>
      <c r="Z1133"/>
      <c r="AA1133"/>
      <c r="AB1133"/>
      <c r="AC1133"/>
      <c r="AD1133"/>
      <c r="AE1133"/>
      <c r="AF1133"/>
      <c r="AG1133"/>
      <c r="AH1133"/>
      <c r="AI1133"/>
      <c r="AJ1133"/>
      <c r="AK1133"/>
      <c r="AL1133"/>
      <c r="AM1133"/>
      <c r="AN1133"/>
      <c r="AO1133"/>
      <c r="AP1133"/>
      <c r="AQ1133"/>
      <c r="AR1133"/>
      <c r="AS1133"/>
      <c r="AT1133"/>
    </row>
    <row r="1134" spans="1:46" ht="12.95" customHeight="1" x14ac:dyDescent="0.15">
      <c r="A1134"/>
      <c r="B1134"/>
      <c r="C1134"/>
      <c r="D1134"/>
      <c r="E1134"/>
      <c r="F1134"/>
      <c r="G1134"/>
      <c r="H1134"/>
      <c r="I1134"/>
      <c r="J1134"/>
      <c r="K1134"/>
      <c r="L1134"/>
      <c r="M1134"/>
      <c r="N1134"/>
      <c r="O1134"/>
      <c r="P1134"/>
      <c r="Q1134"/>
      <c r="R1134"/>
      <c r="S1134"/>
      <c r="T1134"/>
      <c r="U1134"/>
      <c r="V1134"/>
      <c r="W1134"/>
      <c r="X1134"/>
      <c r="Y1134"/>
      <c r="Z1134"/>
      <c r="AA1134"/>
      <c r="AB1134"/>
      <c r="AC1134"/>
      <c r="AD1134"/>
      <c r="AE1134"/>
      <c r="AF1134"/>
      <c r="AG1134"/>
      <c r="AH1134"/>
      <c r="AI1134"/>
      <c r="AJ1134"/>
      <c r="AK1134"/>
      <c r="AL1134"/>
      <c r="AM1134"/>
      <c r="AN1134"/>
      <c r="AO1134"/>
      <c r="AP1134"/>
      <c r="AQ1134"/>
      <c r="AR1134"/>
      <c r="AS1134"/>
      <c r="AT1134"/>
    </row>
    <row r="1135" spans="1:46" ht="12.95" customHeight="1" x14ac:dyDescent="0.15">
      <c r="A1135"/>
      <c r="B1135"/>
      <c r="C1135"/>
      <c r="D1135"/>
      <c r="E1135"/>
      <c r="F1135"/>
      <c r="G1135"/>
      <c r="H1135"/>
      <c r="I1135"/>
      <c r="J1135"/>
      <c r="K1135"/>
      <c r="L1135"/>
      <c r="M1135"/>
      <c r="N1135"/>
      <c r="O1135"/>
      <c r="P1135"/>
      <c r="Q1135"/>
      <c r="R1135"/>
      <c r="S1135"/>
      <c r="T1135"/>
      <c r="U1135"/>
      <c r="V1135"/>
      <c r="W1135"/>
      <c r="X1135"/>
      <c r="Y1135"/>
      <c r="Z1135"/>
      <c r="AA1135"/>
      <c r="AB1135"/>
      <c r="AC1135"/>
      <c r="AD1135"/>
      <c r="AE1135"/>
      <c r="AF1135"/>
      <c r="AG1135"/>
      <c r="AH1135"/>
      <c r="AI1135"/>
      <c r="AJ1135"/>
      <c r="AK1135"/>
      <c r="AL1135"/>
      <c r="AM1135"/>
      <c r="AN1135"/>
      <c r="AO1135"/>
      <c r="AP1135"/>
      <c r="AQ1135"/>
      <c r="AR1135"/>
      <c r="AS1135"/>
      <c r="AT1135"/>
    </row>
    <row r="1136" spans="1:46" ht="12.95" customHeight="1" x14ac:dyDescent="0.15">
      <c r="A1136"/>
      <c r="B1136"/>
      <c r="C1136"/>
      <c r="D1136"/>
      <c r="E1136"/>
      <c r="F1136"/>
      <c r="G1136"/>
      <c r="H1136"/>
      <c r="I1136"/>
      <c r="J1136"/>
      <c r="K1136"/>
      <c r="L1136"/>
      <c r="M1136"/>
      <c r="N1136"/>
      <c r="O1136"/>
      <c r="P1136"/>
      <c r="Q1136"/>
      <c r="R1136"/>
      <c r="S1136"/>
      <c r="T1136"/>
      <c r="U1136"/>
      <c r="V1136"/>
      <c r="W1136"/>
      <c r="X1136"/>
      <c r="Y1136"/>
      <c r="Z1136"/>
      <c r="AA1136"/>
      <c r="AB1136"/>
      <c r="AC1136"/>
      <c r="AD1136"/>
      <c r="AE1136"/>
      <c r="AF1136"/>
      <c r="AG1136"/>
      <c r="AH1136"/>
      <c r="AI1136"/>
      <c r="AJ1136"/>
      <c r="AK1136"/>
      <c r="AL1136"/>
      <c r="AM1136"/>
      <c r="AN1136"/>
      <c r="AO1136"/>
      <c r="AP1136"/>
      <c r="AQ1136"/>
      <c r="AR1136"/>
      <c r="AS1136"/>
      <c r="AT1136"/>
    </row>
    <row r="1137" spans="1:46" ht="12.95" customHeight="1" x14ac:dyDescent="0.15">
      <c r="A1137"/>
      <c r="B1137"/>
      <c r="C1137"/>
      <c r="D1137"/>
      <c r="E1137"/>
      <c r="F1137"/>
      <c r="G1137"/>
      <c r="H1137"/>
      <c r="I1137"/>
      <c r="J1137"/>
      <c r="K1137"/>
      <c r="L1137"/>
      <c r="M1137"/>
      <c r="N1137"/>
      <c r="O1137"/>
      <c r="P1137"/>
      <c r="Q1137"/>
      <c r="R1137"/>
      <c r="S1137"/>
      <c r="T1137"/>
      <c r="U1137"/>
      <c r="V1137"/>
      <c r="W1137"/>
      <c r="X1137"/>
      <c r="Y1137"/>
      <c r="Z1137"/>
      <c r="AA1137"/>
      <c r="AB1137"/>
      <c r="AC1137"/>
      <c r="AD1137"/>
      <c r="AE1137"/>
      <c r="AF1137"/>
      <c r="AG1137"/>
      <c r="AH1137"/>
      <c r="AI1137"/>
      <c r="AJ1137"/>
      <c r="AK1137"/>
      <c r="AL1137"/>
      <c r="AM1137"/>
      <c r="AN1137"/>
      <c r="AO1137"/>
      <c r="AP1137"/>
      <c r="AQ1137"/>
      <c r="AR1137"/>
      <c r="AS1137"/>
      <c r="AT1137"/>
    </row>
    <row r="1138" spans="1:46" ht="12.95" customHeight="1" x14ac:dyDescent="0.15">
      <c r="A1138"/>
      <c r="B1138"/>
      <c r="C1138"/>
      <c r="D1138"/>
      <c r="E1138"/>
      <c r="F1138"/>
      <c r="G1138"/>
      <c r="H1138"/>
      <c r="I1138"/>
      <c r="J1138"/>
      <c r="K1138"/>
      <c r="L1138"/>
      <c r="M1138"/>
      <c r="N1138"/>
      <c r="O1138"/>
      <c r="P1138"/>
      <c r="Q1138"/>
      <c r="R1138"/>
      <c r="S1138"/>
      <c r="T1138"/>
      <c r="U1138"/>
      <c r="V1138"/>
      <c r="W1138"/>
      <c r="X1138"/>
      <c r="Y1138"/>
      <c r="Z1138"/>
      <c r="AA1138"/>
      <c r="AB1138"/>
      <c r="AC1138"/>
      <c r="AD1138"/>
      <c r="AE1138"/>
      <c r="AF1138"/>
      <c r="AG1138"/>
      <c r="AH1138"/>
      <c r="AI1138"/>
      <c r="AJ1138"/>
      <c r="AK1138"/>
      <c r="AL1138"/>
      <c r="AM1138"/>
      <c r="AN1138"/>
      <c r="AO1138"/>
      <c r="AP1138"/>
      <c r="AQ1138"/>
      <c r="AR1138"/>
      <c r="AS1138"/>
      <c r="AT1138"/>
    </row>
    <row r="1139" spans="1:46" ht="12.95" customHeight="1" x14ac:dyDescent="0.15">
      <c r="A1139"/>
      <c r="B1139"/>
      <c r="C1139"/>
      <c r="D1139"/>
      <c r="E1139"/>
      <c r="F1139"/>
      <c r="G1139"/>
      <c r="H1139"/>
      <c r="I1139"/>
      <c r="J1139"/>
      <c r="K1139"/>
      <c r="L1139"/>
      <c r="M1139"/>
      <c r="N1139"/>
      <c r="O1139"/>
      <c r="P1139"/>
      <c r="Q1139"/>
      <c r="R1139"/>
      <c r="S1139"/>
      <c r="T1139"/>
      <c r="U1139"/>
      <c r="V1139"/>
      <c r="W1139"/>
      <c r="X1139"/>
      <c r="Y1139"/>
      <c r="Z1139"/>
      <c r="AA1139"/>
      <c r="AB1139"/>
      <c r="AC1139"/>
      <c r="AD1139"/>
      <c r="AE1139"/>
      <c r="AF1139"/>
      <c r="AG1139"/>
      <c r="AH1139"/>
      <c r="AI1139"/>
      <c r="AJ1139"/>
      <c r="AK1139"/>
      <c r="AL1139"/>
      <c r="AM1139"/>
      <c r="AN1139"/>
      <c r="AO1139"/>
      <c r="AP1139"/>
      <c r="AQ1139"/>
      <c r="AR1139"/>
      <c r="AS1139"/>
      <c r="AT1139"/>
    </row>
    <row r="1140" spans="1:46" ht="12.95" customHeight="1" x14ac:dyDescent="0.15">
      <c r="A1140"/>
      <c r="B1140"/>
      <c r="C1140"/>
      <c r="D1140"/>
      <c r="E1140"/>
      <c r="F1140"/>
      <c r="G1140"/>
      <c r="H1140"/>
      <c r="I1140"/>
      <c r="J1140"/>
      <c r="K1140"/>
      <c r="L1140"/>
      <c r="M1140"/>
      <c r="N1140"/>
      <c r="O1140"/>
      <c r="P1140"/>
      <c r="Q1140"/>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row>
    <row r="1141" spans="1:46" ht="12.95" customHeight="1" x14ac:dyDescent="0.15">
      <c r="A1141"/>
      <c r="B1141"/>
      <c r="C1141"/>
      <c r="D1141"/>
      <c r="E1141"/>
      <c r="F1141"/>
      <c r="G1141"/>
      <c r="H1141"/>
      <c r="I1141"/>
      <c r="J1141"/>
      <c r="K1141"/>
      <c r="L1141"/>
      <c r="M1141"/>
      <c r="N1141"/>
      <c r="O1141"/>
      <c r="P1141"/>
      <c r="Q1141"/>
      <c r="R1141"/>
      <c r="S1141"/>
      <c r="T1141"/>
      <c r="U1141"/>
      <c r="V1141"/>
      <c r="W1141"/>
      <c r="X1141"/>
      <c r="Y1141"/>
      <c r="Z1141"/>
      <c r="AA1141"/>
      <c r="AB1141"/>
      <c r="AC1141"/>
      <c r="AD1141"/>
      <c r="AE1141"/>
      <c r="AF1141"/>
      <c r="AG1141"/>
      <c r="AH1141"/>
      <c r="AI1141"/>
      <c r="AJ1141"/>
      <c r="AK1141"/>
      <c r="AL1141"/>
      <c r="AM1141"/>
      <c r="AN1141"/>
      <c r="AO1141"/>
      <c r="AP1141"/>
      <c r="AQ1141"/>
      <c r="AR1141"/>
      <c r="AS1141"/>
      <c r="AT1141"/>
    </row>
    <row r="1142" spans="1:46" ht="12.95" customHeight="1" x14ac:dyDescent="0.15">
      <c r="A1142"/>
      <c r="B1142"/>
      <c r="C1142"/>
      <c r="D1142"/>
      <c r="E1142"/>
      <c r="F1142"/>
      <c r="G1142"/>
      <c r="H1142"/>
      <c r="I1142"/>
      <c r="J1142"/>
      <c r="K1142"/>
      <c r="L1142"/>
      <c r="M1142"/>
      <c r="N1142"/>
      <c r="O1142"/>
      <c r="P1142"/>
      <c r="Q1142"/>
      <c r="R1142"/>
      <c r="S1142"/>
      <c r="T1142"/>
      <c r="U1142"/>
      <c r="V1142"/>
      <c r="W1142"/>
      <c r="X1142"/>
      <c r="Y1142"/>
      <c r="Z1142"/>
      <c r="AA1142"/>
      <c r="AB1142"/>
      <c r="AC1142"/>
      <c r="AD1142"/>
      <c r="AE1142"/>
      <c r="AF1142"/>
      <c r="AG1142"/>
      <c r="AH1142"/>
      <c r="AI1142"/>
      <c r="AJ1142"/>
      <c r="AK1142"/>
      <c r="AL1142"/>
      <c r="AM1142"/>
      <c r="AN1142"/>
      <c r="AO1142"/>
      <c r="AP1142"/>
      <c r="AQ1142"/>
      <c r="AR1142"/>
      <c r="AS1142"/>
      <c r="AT1142"/>
    </row>
    <row r="1143" spans="1:46" ht="12.95" customHeight="1" x14ac:dyDescent="0.15">
      <c r="A1143"/>
      <c r="B1143"/>
      <c r="C1143"/>
      <c r="D1143"/>
      <c r="E1143"/>
      <c r="F1143"/>
      <c r="G1143"/>
      <c r="H1143"/>
      <c r="I1143"/>
      <c r="J1143"/>
      <c r="K1143"/>
      <c r="L1143"/>
      <c r="M1143"/>
      <c r="N1143"/>
      <c r="O1143"/>
      <c r="P1143"/>
      <c r="Q1143"/>
      <c r="R1143"/>
      <c r="S1143"/>
      <c r="T1143"/>
      <c r="U1143"/>
      <c r="V1143"/>
      <c r="W1143"/>
      <c r="X1143"/>
      <c r="Y1143"/>
      <c r="Z1143"/>
      <c r="AA1143"/>
      <c r="AB1143"/>
      <c r="AC1143"/>
      <c r="AD1143"/>
      <c r="AE1143"/>
      <c r="AF1143"/>
      <c r="AG1143"/>
      <c r="AH1143"/>
      <c r="AI1143"/>
      <c r="AJ1143"/>
      <c r="AK1143"/>
      <c r="AL1143"/>
      <c r="AM1143"/>
      <c r="AN1143"/>
      <c r="AO1143"/>
      <c r="AP1143"/>
      <c r="AQ1143"/>
      <c r="AR1143"/>
      <c r="AS1143"/>
      <c r="AT1143"/>
    </row>
    <row r="1144" spans="1:46" ht="12.95" customHeight="1" x14ac:dyDescent="0.15">
      <c r="A1144"/>
      <c r="B1144"/>
      <c r="C1144"/>
      <c r="D1144"/>
      <c r="E1144"/>
      <c r="F1144"/>
      <c r="G1144"/>
      <c r="H1144"/>
      <c r="I1144"/>
      <c r="J1144"/>
      <c r="K1144"/>
      <c r="L1144"/>
      <c r="M1144"/>
      <c r="N1144"/>
      <c r="O1144"/>
      <c r="P1144"/>
      <c r="Q1144"/>
      <c r="R1144"/>
      <c r="S1144"/>
      <c r="T1144"/>
      <c r="U1144"/>
      <c r="V1144"/>
      <c r="W1144"/>
      <c r="X1144"/>
      <c r="Y1144"/>
      <c r="Z1144"/>
      <c r="AA1144"/>
      <c r="AB1144"/>
      <c r="AC1144"/>
      <c r="AD1144"/>
      <c r="AE1144"/>
      <c r="AF1144"/>
      <c r="AG1144"/>
      <c r="AH1144"/>
      <c r="AI1144"/>
      <c r="AJ1144"/>
      <c r="AK1144"/>
      <c r="AL1144"/>
      <c r="AM1144"/>
      <c r="AN1144"/>
      <c r="AO1144"/>
      <c r="AP1144"/>
      <c r="AQ1144"/>
      <c r="AR1144"/>
      <c r="AS1144"/>
      <c r="AT1144"/>
    </row>
    <row r="1145" spans="1:46" ht="12.95" customHeight="1" x14ac:dyDescent="0.15">
      <c r="A1145"/>
      <c r="B1145"/>
      <c r="C1145"/>
      <c r="D1145"/>
      <c r="E1145"/>
      <c r="F1145"/>
      <c r="G1145"/>
      <c r="H1145"/>
      <c r="I1145"/>
      <c r="J1145"/>
      <c r="K1145"/>
      <c r="L1145"/>
      <c r="M1145"/>
      <c r="N1145"/>
      <c r="O1145"/>
      <c r="P1145"/>
      <c r="Q1145"/>
      <c r="R1145"/>
      <c r="S1145"/>
      <c r="T1145"/>
      <c r="U1145"/>
      <c r="V1145"/>
      <c r="W1145"/>
      <c r="X1145"/>
      <c r="Y1145"/>
      <c r="Z1145"/>
      <c r="AA1145"/>
      <c r="AB1145"/>
      <c r="AC1145"/>
      <c r="AD1145"/>
      <c r="AE1145"/>
      <c r="AF1145"/>
      <c r="AG1145"/>
      <c r="AH1145"/>
      <c r="AI1145"/>
      <c r="AJ1145"/>
      <c r="AK1145"/>
      <c r="AL1145"/>
      <c r="AM1145"/>
      <c r="AN1145"/>
      <c r="AO1145"/>
      <c r="AP1145"/>
      <c r="AQ1145"/>
      <c r="AR1145"/>
      <c r="AS1145"/>
      <c r="AT1145"/>
    </row>
    <row r="1146" spans="1:46" ht="12.95" customHeight="1" x14ac:dyDescent="0.15">
      <c r="A1146"/>
      <c r="B1146"/>
      <c r="C1146"/>
      <c r="D1146"/>
      <c r="E1146"/>
      <c r="F1146"/>
      <c r="G1146"/>
      <c r="H1146"/>
      <c r="I1146"/>
      <c r="J1146"/>
      <c r="K1146"/>
      <c r="L1146"/>
      <c r="M1146"/>
      <c r="N1146"/>
      <c r="O1146"/>
      <c r="P1146"/>
      <c r="Q1146"/>
      <c r="R1146"/>
      <c r="S1146"/>
      <c r="T1146"/>
      <c r="U1146"/>
      <c r="V1146"/>
      <c r="W1146"/>
      <c r="X1146"/>
      <c r="Y1146"/>
      <c r="Z1146"/>
      <c r="AA1146"/>
      <c r="AB1146"/>
      <c r="AC1146"/>
      <c r="AD1146"/>
      <c r="AE1146"/>
      <c r="AF1146"/>
      <c r="AG1146"/>
      <c r="AH1146"/>
      <c r="AI1146"/>
      <c r="AJ1146"/>
      <c r="AK1146"/>
      <c r="AL1146"/>
      <c r="AM1146"/>
      <c r="AN1146"/>
      <c r="AO1146"/>
      <c r="AP1146"/>
      <c r="AQ1146"/>
      <c r="AR1146"/>
      <c r="AS1146"/>
      <c r="AT1146"/>
    </row>
    <row r="1147" spans="1:46" ht="12.95" customHeight="1" x14ac:dyDescent="0.15">
      <c r="A1147"/>
      <c r="B1147"/>
      <c r="C1147"/>
      <c r="D1147"/>
      <c r="E1147"/>
      <c r="F1147"/>
      <c r="G1147"/>
      <c r="H1147"/>
      <c r="I1147"/>
      <c r="J1147"/>
      <c r="K1147"/>
      <c r="L1147"/>
      <c r="M1147"/>
      <c r="N1147"/>
      <c r="O1147"/>
      <c r="P1147"/>
      <c r="Q1147"/>
      <c r="R1147"/>
      <c r="S1147"/>
      <c r="T1147"/>
      <c r="U1147"/>
      <c r="V1147"/>
      <c r="W1147"/>
      <c r="X1147"/>
      <c r="Y1147"/>
      <c r="Z1147"/>
      <c r="AA1147"/>
      <c r="AB1147"/>
      <c r="AC1147"/>
      <c r="AD1147"/>
      <c r="AE1147"/>
      <c r="AF1147"/>
      <c r="AG1147"/>
      <c r="AH1147"/>
      <c r="AI1147"/>
      <c r="AJ1147"/>
      <c r="AK1147"/>
      <c r="AL1147"/>
      <c r="AM1147"/>
      <c r="AN1147"/>
      <c r="AO1147"/>
      <c r="AP1147"/>
      <c r="AQ1147"/>
      <c r="AR1147"/>
      <c r="AS1147"/>
      <c r="AT1147"/>
    </row>
    <row r="1148" spans="1:46" ht="12.95" customHeight="1" x14ac:dyDescent="0.15">
      <c r="A1148"/>
      <c r="B1148"/>
      <c r="C1148"/>
      <c r="D1148"/>
      <c r="E1148"/>
      <c r="F1148"/>
      <c r="G1148"/>
      <c r="H1148"/>
      <c r="I1148"/>
      <c r="J1148"/>
      <c r="K1148"/>
      <c r="L1148"/>
      <c r="M1148"/>
      <c r="N1148"/>
      <c r="O1148"/>
      <c r="P1148"/>
      <c r="Q1148"/>
      <c r="R1148"/>
      <c r="S1148"/>
      <c r="T1148"/>
      <c r="U1148"/>
      <c r="V1148"/>
      <c r="W1148"/>
      <c r="X1148"/>
      <c r="Y1148"/>
      <c r="Z1148"/>
      <c r="AA1148"/>
      <c r="AB1148"/>
      <c r="AC1148"/>
      <c r="AD1148"/>
      <c r="AE1148"/>
      <c r="AF1148"/>
      <c r="AG1148"/>
      <c r="AH1148"/>
      <c r="AI1148"/>
      <c r="AJ1148"/>
      <c r="AK1148"/>
      <c r="AL1148"/>
      <c r="AM1148"/>
      <c r="AN1148"/>
      <c r="AO1148"/>
      <c r="AP1148"/>
      <c r="AQ1148"/>
      <c r="AR1148"/>
      <c r="AS1148"/>
      <c r="AT1148"/>
    </row>
    <row r="1149" spans="1:46" ht="12.95" customHeight="1" x14ac:dyDescent="0.15">
      <c r="A1149"/>
      <c r="B1149"/>
      <c r="C1149"/>
      <c r="D1149"/>
      <c r="E1149"/>
      <c r="F1149"/>
      <c r="G1149"/>
      <c r="H1149"/>
      <c r="I1149"/>
      <c r="J1149"/>
      <c r="K1149"/>
      <c r="L1149"/>
      <c r="M1149"/>
      <c r="N1149"/>
      <c r="O1149"/>
      <c r="P1149"/>
      <c r="Q1149"/>
      <c r="R1149"/>
      <c r="S1149"/>
      <c r="T1149"/>
      <c r="U1149"/>
      <c r="V1149"/>
      <c r="W1149"/>
      <c r="X1149"/>
      <c r="Y1149"/>
      <c r="Z1149"/>
      <c r="AA1149"/>
      <c r="AB1149"/>
      <c r="AC1149"/>
      <c r="AD1149"/>
      <c r="AE1149"/>
      <c r="AF1149"/>
      <c r="AG1149"/>
      <c r="AH1149"/>
      <c r="AI1149"/>
      <c r="AJ1149"/>
      <c r="AK1149"/>
      <c r="AL1149"/>
      <c r="AM1149"/>
      <c r="AN1149"/>
      <c r="AO1149"/>
      <c r="AP1149"/>
      <c r="AQ1149"/>
      <c r="AR1149"/>
      <c r="AS1149"/>
      <c r="AT1149"/>
    </row>
    <row r="1150" spans="1:46" ht="12.95" customHeight="1" x14ac:dyDescent="0.15">
      <c r="A1150"/>
      <c r="B1150"/>
      <c r="C1150"/>
      <c r="D1150"/>
      <c r="E1150"/>
      <c r="F1150"/>
      <c r="G1150"/>
      <c r="H1150"/>
      <c r="I1150"/>
      <c r="J1150"/>
      <c r="K1150"/>
      <c r="L1150"/>
      <c r="M1150"/>
      <c r="N1150"/>
      <c r="O1150"/>
      <c r="P1150"/>
      <c r="Q1150"/>
      <c r="R1150"/>
      <c r="S1150"/>
      <c r="T1150"/>
      <c r="U1150"/>
      <c r="V1150"/>
      <c r="W1150"/>
      <c r="X1150"/>
      <c r="Y1150"/>
      <c r="Z1150"/>
      <c r="AA1150"/>
      <c r="AB1150"/>
      <c r="AC1150"/>
      <c r="AD1150"/>
      <c r="AE1150"/>
      <c r="AF1150"/>
      <c r="AG1150"/>
      <c r="AH1150"/>
      <c r="AI1150"/>
      <c r="AJ1150"/>
      <c r="AK1150"/>
      <c r="AL1150"/>
      <c r="AM1150"/>
      <c r="AN1150"/>
      <c r="AO1150"/>
      <c r="AP1150"/>
      <c r="AQ1150"/>
      <c r="AR1150"/>
      <c r="AS1150"/>
      <c r="AT1150"/>
    </row>
    <row r="1151" spans="1:46" ht="12.95" customHeight="1" x14ac:dyDescent="0.15">
      <c r="A1151"/>
      <c r="B1151"/>
      <c r="C1151"/>
      <c r="D1151"/>
      <c r="E1151"/>
      <c r="F1151"/>
      <c r="G1151"/>
      <c r="H1151"/>
      <c r="I1151"/>
      <c r="J1151"/>
      <c r="K1151"/>
      <c r="L1151"/>
      <c r="M1151"/>
      <c r="N1151"/>
      <c r="O1151"/>
      <c r="P1151"/>
      <c r="Q1151"/>
      <c r="R1151"/>
      <c r="S1151"/>
      <c r="T1151"/>
      <c r="U1151"/>
      <c r="V1151"/>
      <c r="W1151"/>
      <c r="X1151"/>
      <c r="Y1151"/>
      <c r="Z1151"/>
      <c r="AA1151"/>
      <c r="AB1151"/>
      <c r="AC1151"/>
      <c r="AD1151"/>
      <c r="AE1151"/>
      <c r="AF1151"/>
      <c r="AG1151"/>
      <c r="AH1151"/>
      <c r="AI1151"/>
      <c r="AJ1151"/>
      <c r="AK1151"/>
      <c r="AL1151"/>
      <c r="AM1151"/>
      <c r="AN1151"/>
      <c r="AO1151"/>
      <c r="AP1151"/>
      <c r="AQ1151"/>
      <c r="AR1151"/>
      <c r="AS1151"/>
      <c r="AT1151"/>
    </row>
    <row r="1152" spans="1:46" ht="12.95" customHeight="1" x14ac:dyDescent="0.15">
      <c r="A1152"/>
      <c r="B1152"/>
      <c r="C1152"/>
      <c r="D1152"/>
      <c r="E1152"/>
      <c r="F1152"/>
      <c r="G1152"/>
      <c r="H1152"/>
      <c r="I1152"/>
      <c r="J1152"/>
      <c r="K1152"/>
      <c r="L1152"/>
      <c r="M1152"/>
      <c r="N1152"/>
      <c r="O1152"/>
      <c r="P1152"/>
      <c r="Q1152"/>
      <c r="R1152"/>
      <c r="S1152"/>
      <c r="T1152"/>
      <c r="U1152"/>
      <c r="V1152"/>
      <c r="W1152"/>
      <c r="X1152"/>
      <c r="Y1152"/>
      <c r="Z1152"/>
      <c r="AA1152"/>
      <c r="AB1152"/>
      <c r="AC1152"/>
      <c r="AD1152"/>
      <c r="AE1152"/>
      <c r="AF1152"/>
      <c r="AG1152"/>
      <c r="AH1152"/>
      <c r="AI1152"/>
      <c r="AJ1152"/>
      <c r="AK1152"/>
      <c r="AL1152"/>
      <c r="AM1152"/>
      <c r="AN1152"/>
      <c r="AO1152"/>
      <c r="AP1152"/>
      <c r="AQ1152"/>
      <c r="AR1152"/>
      <c r="AS1152"/>
      <c r="AT1152"/>
    </row>
    <row r="1153" spans="1:46" ht="12.95" customHeight="1" x14ac:dyDescent="0.15">
      <c r="A1153"/>
      <c r="B1153"/>
      <c r="C1153"/>
      <c r="D1153"/>
      <c r="E1153"/>
      <c r="F1153"/>
      <c r="G1153"/>
      <c r="H1153"/>
      <c r="I1153"/>
      <c r="J1153"/>
      <c r="K1153"/>
      <c r="L1153"/>
      <c r="M1153"/>
      <c r="N1153"/>
      <c r="O1153"/>
      <c r="P1153"/>
      <c r="Q1153"/>
      <c r="R1153"/>
      <c r="S1153"/>
      <c r="T1153"/>
      <c r="U1153"/>
      <c r="V1153"/>
      <c r="W1153"/>
      <c r="X1153"/>
      <c r="Y1153"/>
      <c r="Z1153"/>
      <c r="AA1153"/>
      <c r="AB1153"/>
      <c r="AC1153"/>
      <c r="AD1153"/>
      <c r="AE1153"/>
      <c r="AF1153"/>
      <c r="AG1153"/>
      <c r="AH1153"/>
      <c r="AI1153"/>
      <c r="AJ1153"/>
      <c r="AK1153"/>
      <c r="AL1153"/>
      <c r="AM1153"/>
      <c r="AN1153"/>
      <c r="AO1153"/>
      <c r="AP1153"/>
      <c r="AQ1153"/>
      <c r="AR1153"/>
      <c r="AS1153"/>
      <c r="AT1153"/>
    </row>
    <row r="1154" spans="1:46" ht="12.95" customHeight="1" x14ac:dyDescent="0.15">
      <c r="A1154"/>
      <c r="B1154"/>
      <c r="C1154"/>
      <c r="D1154"/>
      <c r="E1154"/>
      <c r="F1154"/>
      <c r="G1154"/>
      <c r="H1154"/>
      <c r="I1154"/>
      <c r="J1154"/>
      <c r="K1154"/>
      <c r="L1154"/>
      <c r="M1154"/>
      <c r="N1154"/>
      <c r="O1154"/>
      <c r="P1154"/>
      <c r="Q1154"/>
      <c r="R1154"/>
      <c r="S1154"/>
      <c r="T1154"/>
      <c r="U1154"/>
      <c r="V1154"/>
      <c r="W1154"/>
      <c r="X1154"/>
      <c r="Y1154"/>
      <c r="Z1154"/>
      <c r="AA1154"/>
      <c r="AB1154"/>
      <c r="AC1154"/>
      <c r="AD1154"/>
      <c r="AE1154"/>
      <c r="AF1154"/>
      <c r="AG1154"/>
      <c r="AH1154"/>
      <c r="AI1154"/>
      <c r="AJ1154"/>
      <c r="AK1154"/>
      <c r="AL1154"/>
      <c r="AM1154"/>
      <c r="AN1154"/>
      <c r="AO1154"/>
      <c r="AP1154"/>
      <c r="AQ1154"/>
      <c r="AR1154"/>
      <c r="AS1154"/>
      <c r="AT1154"/>
    </row>
    <row r="1155" spans="1:46" ht="12.95" customHeight="1" x14ac:dyDescent="0.15">
      <c r="A1155"/>
      <c r="B1155"/>
      <c r="C1155"/>
      <c r="D1155"/>
      <c r="E1155"/>
      <c r="F1155"/>
      <c r="G1155"/>
      <c r="H1155"/>
      <c r="I1155"/>
      <c r="J1155"/>
      <c r="K1155"/>
      <c r="L1155"/>
      <c r="M1155"/>
      <c r="N1155"/>
      <c r="O1155"/>
      <c r="P1155"/>
      <c r="Q1155"/>
      <c r="R1155"/>
      <c r="S1155"/>
      <c r="T1155"/>
      <c r="U1155"/>
      <c r="V1155"/>
      <c r="W1155"/>
      <c r="X1155"/>
      <c r="Y1155"/>
      <c r="Z1155"/>
      <c r="AA1155"/>
      <c r="AB1155"/>
      <c r="AC1155"/>
      <c r="AD1155"/>
      <c r="AE1155"/>
      <c r="AF1155"/>
      <c r="AG1155"/>
      <c r="AH1155"/>
      <c r="AI1155"/>
      <c r="AJ1155"/>
      <c r="AK1155"/>
      <c r="AL1155"/>
      <c r="AM1155"/>
      <c r="AN1155"/>
      <c r="AO1155"/>
      <c r="AP1155"/>
      <c r="AQ1155"/>
      <c r="AR1155"/>
      <c r="AS1155"/>
      <c r="AT1155"/>
    </row>
    <row r="1156" spans="1:46" ht="12.95" customHeight="1" x14ac:dyDescent="0.15">
      <c r="A1156"/>
      <c r="B1156"/>
      <c r="C1156"/>
      <c r="D1156"/>
      <c r="E1156"/>
      <c r="F1156"/>
      <c r="G1156"/>
      <c r="H1156"/>
      <c r="I1156"/>
      <c r="J1156"/>
      <c r="K1156"/>
      <c r="L1156"/>
      <c r="M1156"/>
      <c r="N1156"/>
      <c r="O1156"/>
      <c r="P1156"/>
      <c r="Q1156"/>
      <c r="R1156"/>
      <c r="S1156"/>
      <c r="T1156"/>
      <c r="U1156"/>
      <c r="V1156"/>
      <c r="W1156"/>
      <c r="X1156"/>
      <c r="Y1156"/>
      <c r="Z1156"/>
      <c r="AA1156"/>
      <c r="AB1156"/>
      <c r="AC1156"/>
      <c r="AD1156"/>
      <c r="AE1156"/>
      <c r="AF1156"/>
      <c r="AG1156"/>
      <c r="AH1156"/>
      <c r="AI1156"/>
      <c r="AJ1156"/>
      <c r="AK1156"/>
      <c r="AL1156"/>
      <c r="AM1156"/>
      <c r="AN1156"/>
      <c r="AO1156"/>
      <c r="AP1156"/>
      <c r="AQ1156"/>
      <c r="AR1156"/>
      <c r="AS1156"/>
      <c r="AT1156"/>
    </row>
    <row r="1157" spans="1:46" ht="12.95" customHeight="1" x14ac:dyDescent="0.15">
      <c r="A1157"/>
      <c r="B1157"/>
      <c r="C1157"/>
      <c r="D1157"/>
      <c r="E1157"/>
      <c r="F1157"/>
      <c r="G1157"/>
      <c r="H1157"/>
      <c r="I1157"/>
      <c r="J1157"/>
      <c r="K1157"/>
      <c r="L1157"/>
      <c r="M1157"/>
      <c r="N1157"/>
      <c r="O1157"/>
      <c r="P1157"/>
      <c r="Q1157"/>
      <c r="R1157"/>
      <c r="S1157"/>
      <c r="T1157"/>
      <c r="U1157"/>
      <c r="V1157"/>
      <c r="W1157"/>
      <c r="X1157"/>
      <c r="Y1157"/>
      <c r="Z1157"/>
      <c r="AA1157"/>
      <c r="AB1157"/>
      <c r="AC1157"/>
      <c r="AD1157"/>
      <c r="AE1157"/>
      <c r="AF1157"/>
      <c r="AG1157"/>
      <c r="AH1157"/>
      <c r="AI1157"/>
      <c r="AJ1157"/>
      <c r="AK1157"/>
      <c r="AL1157"/>
      <c r="AM1157"/>
      <c r="AN1157"/>
      <c r="AO1157"/>
      <c r="AP1157"/>
      <c r="AQ1157"/>
      <c r="AR1157"/>
      <c r="AS1157"/>
      <c r="AT1157"/>
    </row>
    <row r="1158" spans="1:46" ht="12.95" customHeight="1" x14ac:dyDescent="0.15">
      <c r="A1158"/>
      <c r="B1158"/>
      <c r="C1158"/>
      <c r="D1158"/>
      <c r="E1158"/>
      <c r="F1158"/>
      <c r="G1158"/>
      <c r="H1158"/>
      <c r="I1158"/>
      <c r="J1158"/>
      <c r="K1158"/>
      <c r="L1158"/>
      <c r="M1158"/>
      <c r="N1158"/>
      <c r="O1158"/>
      <c r="P1158"/>
      <c r="Q1158"/>
      <c r="R1158"/>
      <c r="S1158"/>
      <c r="T1158"/>
      <c r="U1158"/>
      <c r="V1158"/>
      <c r="W1158"/>
      <c r="X1158"/>
      <c r="Y1158"/>
      <c r="Z1158"/>
      <c r="AA1158"/>
      <c r="AB1158"/>
      <c r="AC1158"/>
      <c r="AD1158"/>
      <c r="AE1158"/>
      <c r="AF1158"/>
      <c r="AG1158"/>
      <c r="AH1158"/>
      <c r="AI1158"/>
      <c r="AJ1158"/>
      <c r="AK1158"/>
      <c r="AL1158"/>
      <c r="AM1158"/>
      <c r="AN1158"/>
      <c r="AO1158"/>
      <c r="AP1158"/>
      <c r="AQ1158"/>
      <c r="AR1158"/>
      <c r="AS1158"/>
      <c r="AT1158"/>
    </row>
    <row r="1159" spans="1:46" ht="12.95" customHeight="1" x14ac:dyDescent="0.15">
      <c r="A1159"/>
      <c r="B1159"/>
      <c r="C1159"/>
      <c r="D1159"/>
      <c r="E1159"/>
      <c r="F1159"/>
      <c r="G1159"/>
      <c r="H1159"/>
      <c r="I1159"/>
      <c r="J1159"/>
      <c r="K1159"/>
      <c r="L1159"/>
      <c r="M1159"/>
      <c r="N1159"/>
      <c r="O1159"/>
      <c r="P1159"/>
      <c r="Q1159"/>
      <c r="R1159"/>
      <c r="S1159"/>
      <c r="T1159"/>
      <c r="U1159"/>
      <c r="V1159"/>
      <c r="W1159"/>
      <c r="X1159"/>
      <c r="Y1159"/>
      <c r="Z1159"/>
      <c r="AA1159"/>
      <c r="AB1159"/>
      <c r="AC1159"/>
      <c r="AD1159"/>
      <c r="AE1159"/>
      <c r="AF1159"/>
      <c r="AG1159"/>
      <c r="AH1159"/>
      <c r="AI1159"/>
      <c r="AJ1159"/>
      <c r="AK1159"/>
      <c r="AL1159"/>
      <c r="AM1159"/>
      <c r="AN1159"/>
      <c r="AO1159"/>
      <c r="AP1159"/>
      <c r="AQ1159"/>
      <c r="AR1159"/>
      <c r="AS1159"/>
      <c r="AT1159"/>
    </row>
    <row r="1160" spans="1:46" ht="12.95" customHeight="1" x14ac:dyDescent="0.15">
      <c r="A1160"/>
      <c r="B1160"/>
      <c r="C1160"/>
      <c r="D1160"/>
      <c r="E1160"/>
      <c r="F1160"/>
      <c r="G1160"/>
      <c r="H1160"/>
      <c r="I1160"/>
      <c r="J1160"/>
      <c r="K1160"/>
      <c r="L1160"/>
      <c r="M1160"/>
      <c r="N1160"/>
      <c r="O1160"/>
      <c r="P1160"/>
      <c r="Q1160"/>
      <c r="R1160"/>
      <c r="S1160"/>
      <c r="T1160"/>
      <c r="U1160"/>
      <c r="V1160"/>
      <c r="W1160"/>
      <c r="X1160"/>
      <c r="Y1160"/>
      <c r="Z1160"/>
      <c r="AA1160"/>
      <c r="AB1160"/>
      <c r="AC1160"/>
      <c r="AD1160"/>
      <c r="AE1160"/>
      <c r="AF1160"/>
      <c r="AG1160"/>
      <c r="AH1160"/>
      <c r="AI1160"/>
      <c r="AJ1160"/>
      <c r="AK1160"/>
      <c r="AL1160"/>
      <c r="AM1160"/>
      <c r="AN1160"/>
      <c r="AO1160"/>
      <c r="AP1160"/>
      <c r="AQ1160"/>
      <c r="AR1160"/>
      <c r="AS1160"/>
      <c r="AT1160"/>
    </row>
    <row r="1161" spans="1:46" ht="12.95" customHeight="1" x14ac:dyDescent="0.15">
      <c r="A1161"/>
      <c r="B1161"/>
      <c r="C1161"/>
      <c r="D1161"/>
      <c r="E1161"/>
      <c r="F1161"/>
      <c r="G1161"/>
      <c r="H1161"/>
      <c r="I1161"/>
      <c r="J1161"/>
      <c r="K1161"/>
      <c r="L1161"/>
      <c r="M1161"/>
      <c r="N1161"/>
      <c r="O1161"/>
      <c r="P1161"/>
      <c r="Q1161"/>
      <c r="R1161"/>
      <c r="S1161"/>
      <c r="T1161"/>
      <c r="U1161"/>
      <c r="V1161"/>
      <c r="W1161"/>
      <c r="X1161"/>
      <c r="Y1161"/>
      <c r="Z1161"/>
      <c r="AA1161"/>
      <c r="AB1161"/>
      <c r="AC1161"/>
      <c r="AD1161"/>
      <c r="AE1161"/>
      <c r="AF1161"/>
      <c r="AG1161"/>
      <c r="AH1161"/>
      <c r="AI1161"/>
      <c r="AJ1161"/>
      <c r="AK1161"/>
      <c r="AL1161"/>
      <c r="AM1161"/>
      <c r="AN1161"/>
      <c r="AO1161"/>
      <c r="AP1161"/>
      <c r="AQ1161"/>
      <c r="AR1161"/>
      <c r="AS1161"/>
      <c r="AT1161"/>
    </row>
    <row r="1162" spans="1:46" ht="12.95" customHeight="1" x14ac:dyDescent="0.15">
      <c r="A1162"/>
      <c r="B1162"/>
      <c r="C1162"/>
      <c r="D1162"/>
      <c r="E1162"/>
      <c r="F1162"/>
      <c r="G1162"/>
      <c r="H1162"/>
      <c r="I1162"/>
      <c r="J1162"/>
      <c r="K1162"/>
      <c r="L1162"/>
      <c r="M1162"/>
      <c r="N1162"/>
      <c r="O1162"/>
      <c r="P1162"/>
      <c r="Q1162"/>
      <c r="R1162"/>
      <c r="S1162"/>
      <c r="T1162"/>
      <c r="U1162"/>
      <c r="V1162"/>
      <c r="W1162"/>
      <c r="X1162"/>
      <c r="Y1162"/>
      <c r="Z1162"/>
      <c r="AA1162"/>
      <c r="AB1162"/>
      <c r="AC1162"/>
      <c r="AD1162"/>
      <c r="AE1162"/>
      <c r="AF1162"/>
      <c r="AG1162"/>
      <c r="AH1162"/>
      <c r="AI1162"/>
      <c r="AJ1162"/>
      <c r="AK1162"/>
      <c r="AL1162"/>
      <c r="AM1162"/>
      <c r="AN1162"/>
      <c r="AO1162"/>
      <c r="AP1162"/>
      <c r="AQ1162"/>
      <c r="AR1162"/>
      <c r="AS1162"/>
      <c r="AT1162"/>
    </row>
    <row r="1163" spans="1:46" ht="12.95" customHeight="1" x14ac:dyDescent="0.15">
      <c r="A1163"/>
      <c r="B1163"/>
      <c r="C1163"/>
      <c r="D1163"/>
      <c r="E1163"/>
      <c r="F1163"/>
      <c r="G1163"/>
      <c r="H1163"/>
      <c r="I1163"/>
      <c r="J1163"/>
      <c r="K1163"/>
      <c r="L1163"/>
      <c r="M1163"/>
      <c r="N1163"/>
      <c r="O1163"/>
      <c r="P1163"/>
      <c r="Q1163"/>
      <c r="R1163"/>
      <c r="S1163"/>
      <c r="T1163"/>
      <c r="U1163"/>
      <c r="V1163"/>
      <c r="W1163"/>
      <c r="X1163"/>
      <c r="Y1163"/>
      <c r="Z1163"/>
      <c r="AA1163"/>
      <c r="AB1163"/>
      <c r="AC1163"/>
      <c r="AD1163"/>
      <c r="AE1163"/>
      <c r="AF1163"/>
      <c r="AG1163"/>
      <c r="AH1163"/>
      <c r="AI1163"/>
      <c r="AJ1163"/>
      <c r="AK1163"/>
      <c r="AL1163"/>
      <c r="AM1163"/>
      <c r="AN1163"/>
      <c r="AO1163"/>
      <c r="AP1163"/>
      <c r="AQ1163"/>
      <c r="AR1163"/>
      <c r="AS1163"/>
      <c r="AT1163"/>
    </row>
    <row r="1164" spans="1:46" ht="12.95" customHeight="1" x14ac:dyDescent="0.15">
      <c r="A1164"/>
      <c r="B1164"/>
      <c r="C1164"/>
      <c r="D1164"/>
      <c r="E1164"/>
      <c r="F1164"/>
      <c r="G1164"/>
      <c r="H1164"/>
      <c r="I1164"/>
      <c r="J1164"/>
      <c r="K1164"/>
      <c r="L1164"/>
      <c r="M1164"/>
      <c r="N1164"/>
      <c r="O1164"/>
      <c r="P1164"/>
      <c r="Q1164"/>
      <c r="R1164"/>
      <c r="S1164"/>
      <c r="T1164"/>
      <c r="U1164"/>
      <c r="V1164"/>
      <c r="W1164"/>
      <c r="X1164"/>
      <c r="Y1164"/>
      <c r="Z1164"/>
      <c r="AA1164"/>
      <c r="AB1164"/>
      <c r="AC1164"/>
      <c r="AD1164"/>
      <c r="AE1164"/>
      <c r="AF1164"/>
      <c r="AG1164"/>
      <c r="AH1164"/>
      <c r="AI1164"/>
      <c r="AJ1164"/>
      <c r="AK1164"/>
      <c r="AL1164"/>
      <c r="AM1164"/>
      <c r="AN1164"/>
      <c r="AO1164"/>
      <c r="AP1164"/>
      <c r="AQ1164"/>
      <c r="AR1164"/>
      <c r="AS1164"/>
      <c r="AT1164"/>
    </row>
    <row r="1165" spans="1:46" ht="12.95" customHeight="1" x14ac:dyDescent="0.15">
      <c r="A1165"/>
      <c r="B1165"/>
      <c r="C1165"/>
      <c r="D1165"/>
      <c r="E1165"/>
      <c r="F1165"/>
      <c r="G1165"/>
      <c r="H1165"/>
      <c r="I1165"/>
      <c r="J1165"/>
      <c r="K1165"/>
      <c r="L1165"/>
      <c r="M1165"/>
      <c r="N1165"/>
      <c r="O1165"/>
      <c r="P1165"/>
      <c r="Q1165"/>
      <c r="R1165"/>
      <c r="S1165"/>
      <c r="T1165"/>
      <c r="U1165"/>
      <c r="V1165"/>
      <c r="W1165"/>
      <c r="X1165"/>
      <c r="Y1165"/>
      <c r="Z1165"/>
      <c r="AA1165"/>
      <c r="AB1165"/>
      <c r="AC1165"/>
      <c r="AD1165"/>
      <c r="AE1165"/>
      <c r="AF1165"/>
      <c r="AG1165"/>
      <c r="AH1165"/>
      <c r="AI1165"/>
      <c r="AJ1165"/>
      <c r="AK1165"/>
      <c r="AL1165"/>
      <c r="AM1165"/>
      <c r="AN1165"/>
      <c r="AO1165"/>
      <c r="AP1165"/>
      <c r="AQ1165"/>
      <c r="AR1165"/>
      <c r="AS1165"/>
      <c r="AT1165"/>
    </row>
    <row r="1166" spans="1:46" ht="12.95" customHeight="1" x14ac:dyDescent="0.15">
      <c r="A1166"/>
      <c r="B1166"/>
      <c r="C1166"/>
      <c r="D1166"/>
      <c r="E1166"/>
      <c r="F1166"/>
      <c r="G1166"/>
      <c r="H1166"/>
      <c r="I1166"/>
      <c r="J1166"/>
      <c r="K1166"/>
      <c r="L1166"/>
      <c r="M1166"/>
      <c r="N1166"/>
      <c r="O1166"/>
      <c r="P1166"/>
      <c r="Q1166"/>
      <c r="R1166"/>
      <c r="S1166"/>
      <c r="T1166"/>
      <c r="U1166"/>
      <c r="V1166"/>
      <c r="W1166"/>
      <c r="X1166"/>
      <c r="Y1166"/>
      <c r="Z1166"/>
      <c r="AA1166"/>
      <c r="AB1166"/>
      <c r="AC1166"/>
      <c r="AD1166"/>
      <c r="AE1166"/>
      <c r="AF1166"/>
      <c r="AG1166"/>
      <c r="AH1166"/>
      <c r="AI1166"/>
      <c r="AJ1166"/>
      <c r="AK1166"/>
      <c r="AL1166"/>
      <c r="AM1166"/>
      <c r="AN1166"/>
      <c r="AO1166"/>
      <c r="AP1166"/>
      <c r="AQ1166"/>
      <c r="AR1166"/>
      <c r="AS1166"/>
      <c r="AT1166"/>
    </row>
    <row r="1167" spans="1:46" ht="12.95" customHeight="1" x14ac:dyDescent="0.15">
      <c r="A1167"/>
      <c r="B1167"/>
      <c r="C1167"/>
      <c r="D1167"/>
      <c r="E1167"/>
      <c r="F1167"/>
      <c r="G1167"/>
      <c r="H1167"/>
      <c r="I1167"/>
      <c r="J1167"/>
      <c r="K1167"/>
      <c r="L1167"/>
      <c r="M1167"/>
      <c r="N1167"/>
      <c r="O1167"/>
      <c r="P1167"/>
      <c r="Q1167"/>
      <c r="R1167"/>
      <c r="S1167"/>
      <c r="T1167"/>
      <c r="U1167"/>
      <c r="V1167"/>
      <c r="W1167"/>
      <c r="X1167"/>
      <c r="Y1167"/>
      <c r="Z1167"/>
      <c r="AA1167"/>
      <c r="AB1167"/>
      <c r="AC1167"/>
      <c r="AD1167"/>
      <c r="AE1167"/>
      <c r="AF1167"/>
      <c r="AG1167"/>
      <c r="AH1167"/>
      <c r="AI1167"/>
      <c r="AJ1167"/>
      <c r="AK1167"/>
      <c r="AL1167"/>
      <c r="AM1167"/>
      <c r="AN1167"/>
      <c r="AO1167"/>
      <c r="AP1167"/>
      <c r="AQ1167"/>
      <c r="AR1167"/>
      <c r="AS1167"/>
      <c r="AT1167"/>
    </row>
    <row r="1168" spans="1:46" ht="12.95" customHeight="1" x14ac:dyDescent="0.15">
      <c r="A1168"/>
      <c r="B1168"/>
      <c r="C1168"/>
      <c r="D1168"/>
      <c r="E1168"/>
      <c r="F1168"/>
      <c r="G1168"/>
      <c r="H1168"/>
      <c r="I1168"/>
      <c r="J1168"/>
      <c r="K1168"/>
      <c r="L1168"/>
      <c r="M1168"/>
      <c r="N1168"/>
      <c r="O1168"/>
      <c r="P1168"/>
      <c r="Q1168"/>
      <c r="R1168"/>
      <c r="S1168"/>
      <c r="T1168"/>
      <c r="U1168"/>
      <c r="V1168"/>
      <c r="W1168"/>
      <c r="X1168"/>
      <c r="Y1168"/>
      <c r="Z1168"/>
      <c r="AA1168"/>
      <c r="AB1168"/>
      <c r="AC1168"/>
      <c r="AD1168"/>
      <c r="AE1168"/>
      <c r="AF1168"/>
      <c r="AG1168"/>
      <c r="AH1168"/>
      <c r="AI1168"/>
      <c r="AJ1168"/>
      <c r="AK1168"/>
      <c r="AL1168"/>
      <c r="AM1168"/>
      <c r="AN1168"/>
      <c r="AO1168"/>
      <c r="AP1168"/>
      <c r="AQ1168"/>
      <c r="AR1168"/>
      <c r="AS1168"/>
      <c r="AT1168"/>
    </row>
    <row r="1169" spans="1:46" ht="12.95" customHeight="1" x14ac:dyDescent="0.15">
      <c r="A1169"/>
      <c r="B1169"/>
      <c r="C1169"/>
      <c r="D1169"/>
      <c r="E1169"/>
      <c r="F1169"/>
      <c r="G1169"/>
      <c r="H1169"/>
      <c r="I1169"/>
      <c r="J1169"/>
      <c r="K1169"/>
      <c r="L1169"/>
      <c r="M1169"/>
      <c r="N1169"/>
      <c r="O1169"/>
      <c r="P1169"/>
      <c r="Q1169"/>
      <c r="R1169"/>
      <c r="S1169"/>
      <c r="T1169"/>
      <c r="U1169"/>
      <c r="V1169"/>
      <c r="W1169"/>
      <c r="X1169"/>
      <c r="Y1169"/>
      <c r="Z1169"/>
      <c r="AA1169"/>
      <c r="AB1169"/>
      <c r="AC1169"/>
      <c r="AD1169"/>
      <c r="AE1169"/>
      <c r="AF1169"/>
      <c r="AG1169"/>
      <c r="AH1169"/>
      <c r="AI1169"/>
      <c r="AJ1169"/>
      <c r="AK1169"/>
      <c r="AL1169"/>
      <c r="AM1169"/>
      <c r="AN1169"/>
      <c r="AO1169"/>
      <c r="AP1169"/>
      <c r="AQ1169"/>
      <c r="AR1169"/>
      <c r="AS1169"/>
      <c r="AT1169"/>
    </row>
    <row r="1170" spans="1:46" ht="12.95" customHeight="1" x14ac:dyDescent="0.15">
      <c r="A1170"/>
      <c r="B1170"/>
      <c r="C1170"/>
      <c r="D1170"/>
      <c r="E1170"/>
      <c r="F1170"/>
      <c r="G1170"/>
      <c r="H1170"/>
      <c r="I1170"/>
      <c r="J1170"/>
      <c r="K1170"/>
      <c r="L1170"/>
      <c r="M1170"/>
      <c r="N1170"/>
      <c r="O1170"/>
      <c r="P1170"/>
      <c r="Q1170"/>
      <c r="R1170"/>
      <c r="S1170"/>
      <c r="T1170"/>
      <c r="U1170"/>
      <c r="V1170"/>
      <c r="W1170"/>
      <c r="X1170"/>
      <c r="Y1170"/>
      <c r="Z1170"/>
      <c r="AA1170"/>
      <c r="AB1170"/>
      <c r="AC1170"/>
      <c r="AD1170"/>
      <c r="AE1170"/>
      <c r="AF1170"/>
      <c r="AG1170"/>
      <c r="AH1170"/>
      <c r="AI1170"/>
      <c r="AJ1170"/>
      <c r="AK1170"/>
      <c r="AL1170"/>
      <c r="AM1170"/>
      <c r="AN1170"/>
      <c r="AO1170"/>
      <c r="AP1170"/>
      <c r="AQ1170"/>
      <c r="AR1170"/>
      <c r="AS1170"/>
      <c r="AT1170"/>
    </row>
    <row r="1171" spans="1:46" ht="12.95" customHeight="1" x14ac:dyDescent="0.15">
      <c r="A1171"/>
      <c r="B1171"/>
      <c r="C1171"/>
      <c r="D1171"/>
      <c r="E1171"/>
      <c r="F1171"/>
      <c r="G1171"/>
      <c r="H1171"/>
      <c r="I1171"/>
      <c r="J1171"/>
      <c r="K1171"/>
      <c r="L1171"/>
      <c r="M1171"/>
      <c r="N1171"/>
      <c r="O1171"/>
      <c r="P1171"/>
      <c r="Q1171"/>
      <c r="R1171"/>
      <c r="S1171"/>
      <c r="T1171"/>
      <c r="U1171"/>
      <c r="V1171"/>
      <c r="W1171"/>
      <c r="X1171"/>
      <c r="Y1171"/>
      <c r="Z1171"/>
      <c r="AA1171"/>
      <c r="AB1171"/>
      <c r="AC1171"/>
      <c r="AD1171"/>
      <c r="AE1171"/>
      <c r="AF1171"/>
      <c r="AG1171"/>
      <c r="AH1171"/>
      <c r="AI1171"/>
      <c r="AJ1171"/>
      <c r="AK1171"/>
      <c r="AL1171"/>
      <c r="AM1171"/>
      <c r="AN1171"/>
      <c r="AO1171"/>
      <c r="AP1171"/>
      <c r="AQ1171"/>
      <c r="AR1171"/>
      <c r="AS1171"/>
      <c r="AT1171"/>
    </row>
    <row r="1172" spans="1:46" ht="12.95" customHeight="1" x14ac:dyDescent="0.15">
      <c r="A1172"/>
      <c r="B1172"/>
      <c r="C1172"/>
      <c r="D1172"/>
      <c r="E1172"/>
      <c r="F1172"/>
      <c r="G1172"/>
      <c r="H1172"/>
      <c r="I1172"/>
      <c r="J1172"/>
      <c r="K1172"/>
      <c r="L1172"/>
      <c r="M1172"/>
      <c r="N1172"/>
      <c r="O1172"/>
      <c r="P1172"/>
      <c r="Q1172"/>
      <c r="R1172"/>
      <c r="S1172"/>
      <c r="T1172"/>
      <c r="U1172"/>
      <c r="V1172"/>
      <c r="W1172"/>
      <c r="X1172"/>
      <c r="Y1172"/>
      <c r="Z1172"/>
      <c r="AA1172"/>
      <c r="AB1172"/>
      <c r="AC1172"/>
      <c r="AD1172"/>
      <c r="AE1172"/>
      <c r="AF1172"/>
      <c r="AG1172"/>
      <c r="AH1172"/>
      <c r="AI1172"/>
      <c r="AJ1172"/>
      <c r="AK1172"/>
      <c r="AL1172"/>
      <c r="AM1172"/>
      <c r="AN1172"/>
      <c r="AO1172"/>
      <c r="AP1172"/>
      <c r="AQ1172"/>
      <c r="AR1172"/>
      <c r="AS1172"/>
      <c r="AT1172"/>
    </row>
    <row r="1173" spans="1:46" ht="12.95" customHeight="1" x14ac:dyDescent="0.15">
      <c r="A1173"/>
      <c r="B1173"/>
      <c r="C1173"/>
      <c r="D1173"/>
      <c r="E1173"/>
      <c r="F1173"/>
      <c r="G1173"/>
      <c r="H1173"/>
      <c r="I1173"/>
      <c r="J1173"/>
      <c r="K1173"/>
      <c r="L1173"/>
      <c r="M1173"/>
      <c r="N1173"/>
      <c r="O1173"/>
      <c r="P1173"/>
      <c r="Q1173"/>
      <c r="R1173"/>
      <c r="S1173"/>
      <c r="T1173"/>
      <c r="U1173"/>
      <c r="V1173"/>
      <c r="W1173"/>
      <c r="X1173"/>
      <c r="Y1173"/>
      <c r="Z1173"/>
      <c r="AA1173"/>
      <c r="AB1173"/>
      <c r="AC1173"/>
      <c r="AD1173"/>
      <c r="AE1173"/>
      <c r="AF1173"/>
      <c r="AG1173"/>
      <c r="AH1173"/>
      <c r="AI1173"/>
      <c r="AJ1173"/>
      <c r="AK1173"/>
      <c r="AL1173"/>
      <c r="AM1173"/>
      <c r="AN1173"/>
      <c r="AO1173"/>
      <c r="AP1173"/>
      <c r="AQ1173"/>
      <c r="AR1173"/>
      <c r="AS1173"/>
      <c r="AT1173"/>
    </row>
    <row r="1174" spans="1:46" ht="12.95" customHeight="1" x14ac:dyDescent="0.15">
      <c r="A1174"/>
      <c r="B1174"/>
      <c r="C1174"/>
      <c r="D1174"/>
      <c r="E1174"/>
      <c r="F1174"/>
      <c r="G1174"/>
      <c r="H1174"/>
      <c r="I1174"/>
      <c r="J1174"/>
      <c r="K1174"/>
      <c r="L1174"/>
      <c r="M1174"/>
      <c r="N1174"/>
      <c r="O1174"/>
      <c r="P1174"/>
      <c r="Q1174"/>
      <c r="R1174"/>
      <c r="S1174"/>
      <c r="T1174"/>
      <c r="U1174"/>
      <c r="V1174"/>
      <c r="W1174"/>
      <c r="X1174"/>
      <c r="Y1174"/>
      <c r="Z1174"/>
      <c r="AA1174"/>
      <c r="AB1174"/>
      <c r="AC1174"/>
      <c r="AD1174"/>
      <c r="AE1174"/>
      <c r="AF1174"/>
      <c r="AG1174"/>
      <c r="AH1174"/>
      <c r="AI1174"/>
      <c r="AJ1174"/>
      <c r="AK1174"/>
      <c r="AL1174"/>
      <c r="AM1174"/>
      <c r="AN1174"/>
      <c r="AO1174"/>
      <c r="AP1174"/>
      <c r="AQ1174"/>
      <c r="AR1174"/>
      <c r="AS1174"/>
      <c r="AT1174"/>
    </row>
    <row r="1175" spans="1:46" ht="12.95" customHeight="1" x14ac:dyDescent="0.15">
      <c r="A1175"/>
      <c r="B1175"/>
      <c r="C1175"/>
      <c r="D1175"/>
      <c r="E1175"/>
      <c r="F1175"/>
      <c r="G1175"/>
      <c r="H1175"/>
      <c r="I1175"/>
      <c r="J1175"/>
      <c r="K1175"/>
      <c r="L1175"/>
      <c r="M1175"/>
      <c r="N1175"/>
      <c r="O1175"/>
      <c r="P1175"/>
      <c r="Q1175"/>
      <c r="R1175"/>
      <c r="S1175"/>
      <c r="T1175"/>
      <c r="U1175"/>
      <c r="V1175"/>
      <c r="W1175"/>
      <c r="X1175"/>
      <c r="Y1175"/>
      <c r="Z1175"/>
      <c r="AA1175"/>
      <c r="AB1175"/>
      <c r="AC1175"/>
      <c r="AD1175"/>
      <c r="AE1175"/>
      <c r="AF1175"/>
      <c r="AG1175"/>
      <c r="AH1175"/>
      <c r="AI1175"/>
      <c r="AJ1175"/>
      <c r="AK1175"/>
      <c r="AL1175"/>
      <c r="AM1175"/>
      <c r="AN1175"/>
      <c r="AO1175"/>
      <c r="AP1175"/>
      <c r="AQ1175"/>
      <c r="AR1175"/>
      <c r="AS1175"/>
      <c r="AT1175"/>
    </row>
    <row r="1176" spans="1:46" ht="12.95" customHeight="1" x14ac:dyDescent="0.15">
      <c r="A1176"/>
      <c r="B1176"/>
      <c r="C1176"/>
      <c r="D1176"/>
      <c r="E1176"/>
      <c r="F1176"/>
      <c r="G1176"/>
      <c r="H1176"/>
      <c r="I1176"/>
      <c r="J1176"/>
      <c r="K1176"/>
      <c r="L1176"/>
      <c r="M1176"/>
      <c r="N1176"/>
      <c r="O1176"/>
      <c r="P1176"/>
      <c r="Q1176"/>
      <c r="R1176"/>
      <c r="S1176"/>
      <c r="T1176"/>
      <c r="U1176"/>
      <c r="V1176"/>
      <c r="W1176"/>
      <c r="X1176"/>
      <c r="Y1176"/>
      <c r="Z1176"/>
      <c r="AA1176"/>
      <c r="AB1176"/>
      <c r="AC1176"/>
      <c r="AD1176"/>
      <c r="AE1176"/>
      <c r="AF1176"/>
      <c r="AG1176"/>
      <c r="AH1176"/>
      <c r="AI1176"/>
      <c r="AJ1176"/>
      <c r="AK1176"/>
      <c r="AL1176"/>
      <c r="AM1176"/>
      <c r="AN1176"/>
      <c r="AO1176"/>
      <c r="AP1176"/>
      <c r="AQ1176"/>
      <c r="AR1176"/>
      <c r="AS1176"/>
      <c r="AT1176"/>
    </row>
    <row r="1177" spans="1:46" ht="12.95" customHeight="1" x14ac:dyDescent="0.15">
      <c r="A1177"/>
      <c r="B1177"/>
      <c r="C1177"/>
      <c r="D1177"/>
      <c r="E1177"/>
      <c r="F1177"/>
      <c r="G1177"/>
      <c r="H1177"/>
      <c r="I1177"/>
      <c r="J1177"/>
      <c r="K1177"/>
      <c r="L1177"/>
      <c r="M1177"/>
      <c r="N1177"/>
      <c r="O1177"/>
      <c r="P1177"/>
      <c r="Q1177"/>
      <c r="R1177"/>
      <c r="S1177"/>
      <c r="T1177"/>
      <c r="U1177"/>
      <c r="V1177"/>
      <c r="W1177"/>
      <c r="X1177"/>
      <c r="Y1177"/>
      <c r="Z1177"/>
      <c r="AA1177"/>
      <c r="AB1177"/>
      <c r="AC1177"/>
      <c r="AD1177"/>
      <c r="AE1177"/>
      <c r="AF1177"/>
      <c r="AG1177"/>
      <c r="AH1177"/>
      <c r="AI1177"/>
      <c r="AJ1177"/>
      <c r="AK1177"/>
      <c r="AL1177"/>
      <c r="AM1177"/>
      <c r="AN1177"/>
      <c r="AO1177"/>
      <c r="AP1177"/>
      <c r="AQ1177"/>
      <c r="AR1177"/>
      <c r="AS1177"/>
      <c r="AT1177"/>
    </row>
    <row r="1178" spans="1:46" ht="12.95" customHeight="1" x14ac:dyDescent="0.15">
      <c r="A1178"/>
      <c r="B1178"/>
      <c r="C1178"/>
      <c r="D1178"/>
      <c r="E1178"/>
      <c r="F1178"/>
      <c r="G1178"/>
      <c r="H1178"/>
      <c r="I1178"/>
      <c r="J1178"/>
      <c r="K1178"/>
      <c r="L1178"/>
      <c r="M1178"/>
      <c r="N1178"/>
      <c r="O1178"/>
      <c r="P1178"/>
      <c r="Q1178"/>
      <c r="R1178"/>
      <c r="S1178"/>
      <c r="T1178"/>
      <c r="U1178"/>
      <c r="V1178"/>
      <c r="W1178"/>
      <c r="X1178"/>
      <c r="Y1178"/>
      <c r="Z1178"/>
      <c r="AA1178"/>
      <c r="AB1178"/>
      <c r="AC1178"/>
      <c r="AD1178"/>
      <c r="AE1178"/>
      <c r="AF1178"/>
      <c r="AG1178"/>
      <c r="AH1178"/>
      <c r="AI1178"/>
      <c r="AJ1178"/>
      <c r="AK1178"/>
      <c r="AL1178"/>
      <c r="AM1178"/>
      <c r="AN1178"/>
      <c r="AO1178"/>
      <c r="AP1178"/>
      <c r="AQ1178"/>
      <c r="AR1178"/>
      <c r="AS1178"/>
      <c r="AT1178"/>
    </row>
    <row r="1179" spans="1:46" ht="12.95" customHeight="1" x14ac:dyDescent="0.15">
      <c r="A1179"/>
      <c r="B1179"/>
      <c r="C1179"/>
      <c r="D1179"/>
      <c r="E1179"/>
      <c r="F1179"/>
      <c r="G1179"/>
      <c r="H1179"/>
      <c r="I1179"/>
      <c r="J1179"/>
      <c r="K1179"/>
      <c r="L1179"/>
      <c r="M1179"/>
      <c r="N1179"/>
      <c r="O1179"/>
      <c r="P1179"/>
      <c r="Q1179"/>
      <c r="R1179"/>
      <c r="S1179"/>
      <c r="T1179"/>
      <c r="U1179"/>
      <c r="V1179"/>
      <c r="W1179"/>
      <c r="X1179"/>
      <c r="Y1179"/>
      <c r="Z1179"/>
      <c r="AA1179"/>
      <c r="AB1179"/>
      <c r="AC1179"/>
      <c r="AD1179"/>
      <c r="AE1179"/>
      <c r="AF1179"/>
      <c r="AG1179"/>
      <c r="AH1179"/>
      <c r="AI1179"/>
      <c r="AJ1179"/>
      <c r="AK1179"/>
      <c r="AL1179"/>
      <c r="AM1179"/>
      <c r="AN1179"/>
      <c r="AO1179"/>
      <c r="AP1179"/>
      <c r="AQ1179"/>
      <c r="AR1179"/>
      <c r="AS1179"/>
      <c r="AT1179"/>
    </row>
    <row r="1180" spans="1:46" ht="12.95" customHeight="1" x14ac:dyDescent="0.15">
      <c r="A1180"/>
      <c r="B1180"/>
      <c r="C1180"/>
      <c r="D1180"/>
      <c r="E1180"/>
      <c r="F1180"/>
      <c r="G1180"/>
      <c r="H1180"/>
      <c r="I1180"/>
      <c r="J1180"/>
      <c r="K1180"/>
      <c r="L1180"/>
      <c r="M1180"/>
      <c r="N1180"/>
      <c r="O1180"/>
      <c r="P1180"/>
      <c r="Q1180"/>
      <c r="R1180"/>
      <c r="S1180"/>
      <c r="T1180"/>
      <c r="U1180"/>
      <c r="V1180"/>
      <c r="W1180"/>
      <c r="X1180"/>
      <c r="Y1180"/>
      <c r="Z1180"/>
      <c r="AA1180"/>
      <c r="AB1180"/>
      <c r="AC1180"/>
      <c r="AD1180"/>
      <c r="AE1180"/>
      <c r="AF1180"/>
      <c r="AG1180"/>
      <c r="AH1180"/>
      <c r="AI1180"/>
      <c r="AJ1180"/>
      <c r="AK1180"/>
      <c r="AL1180"/>
      <c r="AM1180"/>
      <c r="AN1180"/>
      <c r="AO1180"/>
      <c r="AP1180"/>
      <c r="AQ1180"/>
      <c r="AR1180"/>
      <c r="AS1180"/>
      <c r="AT1180"/>
    </row>
    <row r="1181" spans="1:46" ht="12.95" customHeight="1" x14ac:dyDescent="0.15">
      <c r="A1181"/>
      <c r="B1181"/>
      <c r="C1181"/>
      <c r="D1181"/>
      <c r="E1181"/>
      <c r="F1181"/>
      <c r="G1181"/>
      <c r="H1181"/>
      <c r="I1181"/>
      <c r="J1181"/>
      <c r="K1181"/>
      <c r="L1181"/>
      <c r="M1181"/>
      <c r="N1181"/>
      <c r="O1181"/>
      <c r="P1181"/>
      <c r="Q1181"/>
      <c r="R1181"/>
      <c r="S1181"/>
      <c r="T1181"/>
      <c r="U1181"/>
      <c r="V1181"/>
      <c r="W1181"/>
      <c r="X1181"/>
      <c r="Y1181"/>
      <c r="Z1181"/>
      <c r="AA1181"/>
      <c r="AB1181"/>
      <c r="AC1181"/>
      <c r="AD1181"/>
      <c r="AE1181"/>
      <c r="AF1181"/>
      <c r="AG1181"/>
      <c r="AH1181"/>
      <c r="AI1181"/>
      <c r="AJ1181"/>
      <c r="AK1181"/>
      <c r="AL1181"/>
      <c r="AM1181"/>
      <c r="AN1181"/>
      <c r="AO1181"/>
      <c r="AP1181"/>
      <c r="AQ1181"/>
      <c r="AR1181"/>
      <c r="AS1181"/>
      <c r="AT1181"/>
    </row>
    <row r="1182" spans="1:46" ht="12.95" customHeight="1" x14ac:dyDescent="0.15">
      <c r="A1182"/>
      <c r="B1182"/>
      <c r="C1182"/>
      <c r="D1182"/>
      <c r="E1182"/>
      <c r="F1182"/>
      <c r="G1182"/>
      <c r="H1182"/>
      <c r="I1182"/>
      <c r="J1182"/>
      <c r="K1182"/>
      <c r="L1182"/>
      <c r="M1182"/>
      <c r="N1182"/>
      <c r="O1182"/>
      <c r="P1182"/>
      <c r="Q1182"/>
      <c r="R1182"/>
      <c r="S1182"/>
      <c r="T1182"/>
      <c r="U1182"/>
      <c r="V1182"/>
      <c r="W1182"/>
      <c r="X1182"/>
      <c r="Y1182"/>
      <c r="Z1182"/>
      <c r="AA1182"/>
      <c r="AB1182"/>
      <c r="AC1182"/>
      <c r="AD1182"/>
      <c r="AE1182"/>
      <c r="AF1182"/>
      <c r="AG1182"/>
      <c r="AH1182"/>
      <c r="AI1182"/>
      <c r="AJ1182"/>
      <c r="AK1182"/>
      <c r="AL1182"/>
      <c r="AM1182"/>
      <c r="AN1182"/>
      <c r="AO1182"/>
      <c r="AP1182"/>
      <c r="AQ1182"/>
      <c r="AR1182"/>
      <c r="AS1182"/>
      <c r="AT1182"/>
    </row>
    <row r="1183" spans="1:46" ht="12.95" customHeight="1" x14ac:dyDescent="0.15">
      <c r="A1183"/>
      <c r="B1183"/>
      <c r="C1183"/>
      <c r="D1183"/>
      <c r="E1183"/>
      <c r="F1183"/>
      <c r="G1183"/>
      <c r="H1183"/>
      <c r="I1183"/>
      <c r="J1183"/>
      <c r="K1183"/>
      <c r="L1183"/>
      <c r="M1183"/>
      <c r="N1183"/>
      <c r="O1183"/>
      <c r="P1183"/>
      <c r="Q1183"/>
      <c r="R1183"/>
      <c r="S1183"/>
      <c r="T1183"/>
      <c r="U1183"/>
      <c r="V1183"/>
      <c r="W1183"/>
      <c r="X1183"/>
      <c r="Y1183"/>
      <c r="Z1183"/>
      <c r="AA1183"/>
      <c r="AB1183"/>
      <c r="AC1183"/>
      <c r="AD1183"/>
      <c r="AE1183"/>
      <c r="AF1183"/>
      <c r="AG1183"/>
      <c r="AH1183"/>
      <c r="AI1183"/>
      <c r="AJ1183"/>
      <c r="AK1183"/>
      <c r="AL1183"/>
      <c r="AM1183"/>
      <c r="AN1183"/>
      <c r="AO1183"/>
      <c r="AP1183"/>
      <c r="AQ1183"/>
      <c r="AR1183"/>
      <c r="AS1183"/>
      <c r="AT1183"/>
    </row>
    <row r="1184" spans="1:46" ht="12.95" customHeight="1" x14ac:dyDescent="0.15">
      <c r="A1184"/>
      <c r="B1184"/>
      <c r="C1184"/>
      <c r="D1184"/>
      <c r="E1184"/>
      <c r="F1184"/>
      <c r="G1184"/>
      <c r="H1184"/>
      <c r="I1184"/>
      <c r="J1184"/>
      <c r="K1184"/>
      <c r="L1184"/>
      <c r="M1184"/>
      <c r="N1184"/>
      <c r="O1184"/>
      <c r="P1184"/>
      <c r="Q1184"/>
      <c r="R1184"/>
      <c r="S1184"/>
      <c r="T1184"/>
      <c r="U1184"/>
      <c r="V1184"/>
      <c r="W1184"/>
      <c r="X1184"/>
      <c r="Y1184"/>
      <c r="Z1184"/>
      <c r="AA1184"/>
      <c r="AB1184"/>
      <c r="AC1184"/>
      <c r="AD1184"/>
      <c r="AE1184"/>
      <c r="AF1184"/>
      <c r="AG1184"/>
      <c r="AH1184"/>
      <c r="AI1184"/>
      <c r="AJ1184"/>
      <c r="AK1184"/>
      <c r="AL1184"/>
      <c r="AM1184"/>
      <c r="AN1184"/>
      <c r="AO1184"/>
      <c r="AP1184"/>
      <c r="AQ1184"/>
      <c r="AR1184"/>
      <c r="AS1184"/>
      <c r="AT1184"/>
    </row>
    <row r="1185" spans="1:46" ht="12.95" customHeight="1" x14ac:dyDescent="0.15">
      <c r="A1185"/>
      <c r="B1185"/>
      <c r="C1185"/>
      <c r="D1185"/>
      <c r="E1185"/>
      <c r="F1185"/>
      <c r="G1185"/>
      <c r="H1185"/>
      <c r="I1185"/>
      <c r="J1185"/>
      <c r="K1185"/>
      <c r="L1185"/>
      <c r="M1185"/>
      <c r="N1185"/>
      <c r="O1185"/>
      <c r="P1185"/>
      <c r="Q1185"/>
      <c r="R1185"/>
      <c r="S1185"/>
      <c r="T1185"/>
      <c r="U1185"/>
      <c r="V1185"/>
      <c r="W1185"/>
      <c r="X1185"/>
      <c r="Y1185"/>
      <c r="Z1185"/>
      <c r="AA1185"/>
      <c r="AB1185"/>
      <c r="AC1185"/>
      <c r="AD1185"/>
      <c r="AE1185"/>
      <c r="AF1185"/>
      <c r="AG1185"/>
      <c r="AH1185"/>
      <c r="AI1185"/>
      <c r="AJ1185"/>
      <c r="AK1185"/>
      <c r="AL1185"/>
      <c r="AM1185"/>
      <c r="AN1185"/>
      <c r="AO1185"/>
      <c r="AP1185"/>
      <c r="AQ1185"/>
      <c r="AR1185"/>
      <c r="AS1185"/>
      <c r="AT1185"/>
    </row>
    <row r="1186" spans="1:46" ht="12.95" customHeight="1" x14ac:dyDescent="0.15">
      <c r="A1186"/>
      <c r="B1186"/>
      <c r="C1186"/>
      <c r="D1186"/>
      <c r="E1186"/>
      <c r="F1186"/>
      <c r="G1186"/>
      <c r="H1186"/>
      <c r="I1186"/>
      <c r="J1186"/>
      <c r="K1186"/>
      <c r="L1186"/>
      <c r="M1186"/>
      <c r="N1186"/>
      <c r="O1186"/>
      <c r="P1186"/>
      <c r="Q1186"/>
      <c r="R1186"/>
      <c r="S1186"/>
      <c r="T1186"/>
      <c r="U1186"/>
      <c r="V1186"/>
      <c r="W1186"/>
      <c r="X1186"/>
      <c r="Y1186"/>
      <c r="Z1186"/>
      <c r="AA1186"/>
      <c r="AB1186"/>
      <c r="AC1186"/>
      <c r="AD1186"/>
      <c r="AE1186"/>
      <c r="AF1186"/>
      <c r="AG1186"/>
      <c r="AH1186"/>
      <c r="AI1186"/>
      <c r="AJ1186"/>
      <c r="AK1186"/>
      <c r="AL1186"/>
      <c r="AM1186"/>
      <c r="AN1186"/>
      <c r="AO1186"/>
      <c r="AP1186"/>
      <c r="AQ1186"/>
      <c r="AR1186"/>
      <c r="AS1186"/>
      <c r="AT1186"/>
    </row>
    <row r="1187" spans="1:46" ht="12.95" customHeight="1" x14ac:dyDescent="0.15">
      <c r="A1187"/>
      <c r="B1187"/>
      <c r="C1187"/>
      <c r="D1187"/>
      <c r="E1187"/>
      <c r="F1187"/>
      <c r="G1187"/>
      <c r="H1187"/>
      <c r="I1187"/>
      <c r="J1187"/>
      <c r="K1187"/>
      <c r="L1187"/>
      <c r="M1187"/>
      <c r="N1187"/>
      <c r="O1187"/>
      <c r="P1187"/>
      <c r="Q1187"/>
      <c r="R1187"/>
      <c r="S1187"/>
      <c r="T1187"/>
      <c r="U1187"/>
      <c r="V1187"/>
      <c r="W1187"/>
      <c r="X1187"/>
      <c r="Y1187"/>
      <c r="Z1187"/>
      <c r="AA1187"/>
      <c r="AB1187"/>
      <c r="AC1187"/>
      <c r="AD1187"/>
      <c r="AE1187"/>
      <c r="AF1187"/>
      <c r="AG1187"/>
      <c r="AH1187"/>
      <c r="AI1187"/>
      <c r="AJ1187"/>
      <c r="AK1187"/>
      <c r="AL1187"/>
      <c r="AM1187"/>
      <c r="AN1187"/>
      <c r="AO1187"/>
      <c r="AP1187"/>
      <c r="AQ1187"/>
      <c r="AR1187"/>
      <c r="AS1187"/>
      <c r="AT1187"/>
    </row>
    <row r="1188" spans="1:46" ht="12.95" customHeight="1" x14ac:dyDescent="0.15">
      <c r="A1188"/>
      <c r="B1188"/>
      <c r="C1188"/>
      <c r="D1188"/>
      <c r="E1188"/>
      <c r="F1188"/>
      <c r="G1188"/>
      <c r="H1188"/>
      <c r="I1188"/>
      <c r="J1188"/>
      <c r="K1188"/>
      <c r="L1188"/>
      <c r="M1188"/>
      <c r="N1188"/>
      <c r="O1188"/>
      <c r="P1188"/>
      <c r="Q1188"/>
      <c r="R1188"/>
      <c r="S1188"/>
      <c r="T1188"/>
      <c r="U1188"/>
      <c r="V1188"/>
      <c r="W1188"/>
      <c r="X1188"/>
      <c r="Y1188"/>
      <c r="Z1188"/>
      <c r="AA1188"/>
      <c r="AB1188"/>
      <c r="AC1188"/>
      <c r="AD1188"/>
      <c r="AE1188"/>
      <c r="AF1188"/>
      <c r="AG1188"/>
      <c r="AH1188"/>
      <c r="AI1188"/>
      <c r="AJ1188"/>
      <c r="AK1188"/>
      <c r="AL1188"/>
      <c r="AM1188"/>
      <c r="AN1188"/>
      <c r="AO1188"/>
      <c r="AP1188"/>
      <c r="AQ1188"/>
      <c r="AR1188"/>
      <c r="AS1188"/>
      <c r="AT1188"/>
    </row>
    <row r="1189" spans="1:46" ht="12.95" customHeight="1" x14ac:dyDescent="0.15">
      <c r="A1189"/>
      <c r="B1189"/>
      <c r="C1189"/>
      <c r="D1189"/>
      <c r="E1189"/>
      <c r="F1189"/>
      <c r="G1189"/>
      <c r="H1189"/>
      <c r="I1189"/>
      <c r="J1189"/>
      <c r="K1189"/>
      <c r="L1189"/>
      <c r="M1189"/>
      <c r="N1189"/>
      <c r="O1189"/>
      <c r="P1189"/>
      <c r="Q1189"/>
      <c r="R1189"/>
      <c r="S1189"/>
      <c r="T1189"/>
      <c r="U1189"/>
      <c r="V1189"/>
      <c r="W1189"/>
      <c r="X1189"/>
      <c r="Y1189"/>
      <c r="Z1189"/>
      <c r="AA1189"/>
      <c r="AB1189"/>
      <c r="AC1189"/>
      <c r="AD1189"/>
      <c r="AE1189"/>
      <c r="AF1189"/>
      <c r="AG1189"/>
      <c r="AH1189"/>
      <c r="AI1189"/>
      <c r="AJ1189"/>
      <c r="AK1189"/>
      <c r="AL1189"/>
      <c r="AM1189"/>
      <c r="AN1189"/>
      <c r="AO1189"/>
      <c r="AP1189"/>
      <c r="AQ1189"/>
      <c r="AR1189"/>
      <c r="AS1189"/>
      <c r="AT1189"/>
    </row>
    <row r="1190" spans="1:46" ht="12.95" customHeight="1" x14ac:dyDescent="0.15">
      <c r="A1190"/>
      <c r="B1190"/>
      <c r="C1190"/>
      <c r="D1190"/>
      <c r="E1190"/>
      <c r="F1190"/>
      <c r="G1190"/>
      <c r="H1190"/>
      <c r="I1190"/>
      <c r="J1190"/>
      <c r="K1190"/>
      <c r="L1190"/>
      <c r="M1190"/>
      <c r="N1190"/>
      <c r="O1190"/>
      <c r="P1190"/>
      <c r="Q1190"/>
      <c r="R1190"/>
      <c r="S1190"/>
      <c r="T1190"/>
      <c r="U1190"/>
      <c r="V1190"/>
      <c r="W1190"/>
      <c r="X1190"/>
      <c r="Y1190"/>
      <c r="Z1190"/>
      <c r="AA1190"/>
      <c r="AB1190"/>
      <c r="AC1190"/>
      <c r="AD1190"/>
      <c r="AE1190"/>
      <c r="AF1190"/>
      <c r="AG1190"/>
      <c r="AH1190"/>
      <c r="AI1190"/>
      <c r="AJ1190"/>
      <c r="AK1190"/>
      <c r="AL1190"/>
      <c r="AM1190"/>
      <c r="AN1190"/>
      <c r="AO1190"/>
      <c r="AP1190"/>
      <c r="AQ1190"/>
      <c r="AR1190"/>
      <c r="AS1190"/>
      <c r="AT1190"/>
    </row>
    <row r="1191" spans="1:46" ht="12.95" customHeight="1" x14ac:dyDescent="0.15">
      <c r="A1191"/>
      <c r="B1191"/>
      <c r="C1191"/>
      <c r="D1191"/>
      <c r="E1191"/>
      <c r="F1191"/>
      <c r="G1191"/>
      <c r="H1191"/>
      <c r="I1191"/>
      <c r="J1191"/>
      <c r="K1191"/>
      <c r="L1191"/>
      <c r="M1191"/>
      <c r="N1191"/>
      <c r="O1191"/>
      <c r="P1191"/>
      <c r="Q1191"/>
      <c r="R1191"/>
      <c r="S1191"/>
      <c r="T1191"/>
      <c r="U1191"/>
      <c r="V1191"/>
      <c r="W1191"/>
      <c r="X1191"/>
      <c r="Y1191"/>
      <c r="Z1191"/>
      <c r="AA1191"/>
      <c r="AB1191"/>
      <c r="AC1191"/>
      <c r="AD1191"/>
      <c r="AE1191"/>
      <c r="AF1191"/>
      <c r="AG1191"/>
      <c r="AH1191"/>
      <c r="AI1191"/>
      <c r="AJ1191"/>
      <c r="AK1191"/>
      <c r="AL1191"/>
      <c r="AM1191"/>
      <c r="AN1191"/>
      <c r="AO1191"/>
      <c r="AP1191"/>
      <c r="AQ1191"/>
      <c r="AR1191"/>
      <c r="AS1191"/>
      <c r="AT1191"/>
    </row>
    <row r="1192" spans="1:46" ht="12.95" customHeight="1" x14ac:dyDescent="0.15">
      <c r="A1192"/>
      <c r="B1192"/>
      <c r="C1192"/>
      <c r="D1192"/>
      <c r="E1192"/>
      <c r="F1192"/>
      <c r="G1192"/>
      <c r="H1192"/>
      <c r="I1192"/>
      <c r="J1192"/>
      <c r="K1192"/>
      <c r="L1192"/>
      <c r="M1192"/>
      <c r="N1192"/>
      <c r="O1192"/>
      <c r="P1192"/>
      <c r="Q1192"/>
      <c r="R1192"/>
      <c r="S1192"/>
      <c r="T1192"/>
      <c r="U1192"/>
      <c r="V1192"/>
      <c r="W1192"/>
      <c r="X1192"/>
      <c r="Y1192"/>
      <c r="Z1192"/>
      <c r="AA1192"/>
      <c r="AB1192"/>
      <c r="AC1192"/>
      <c r="AD1192"/>
      <c r="AE1192"/>
      <c r="AF1192"/>
      <c r="AG1192"/>
      <c r="AH1192"/>
      <c r="AI1192"/>
      <c r="AJ1192"/>
      <c r="AK1192"/>
      <c r="AL1192"/>
      <c r="AM1192"/>
      <c r="AN1192"/>
      <c r="AO1192"/>
      <c r="AP1192"/>
      <c r="AQ1192"/>
      <c r="AR1192"/>
      <c r="AS1192"/>
      <c r="AT1192"/>
    </row>
    <row r="1193" spans="1:46" ht="12.95" customHeight="1" x14ac:dyDescent="0.15">
      <c r="A1193"/>
      <c r="B1193"/>
      <c r="C1193"/>
      <c r="D1193"/>
      <c r="E1193"/>
      <c r="F1193"/>
      <c r="G1193"/>
      <c r="H1193"/>
      <c r="I1193"/>
      <c r="J1193"/>
      <c r="K1193"/>
      <c r="L1193"/>
      <c r="M1193"/>
      <c r="N1193"/>
      <c r="O1193"/>
      <c r="P1193"/>
      <c r="Q1193"/>
      <c r="R1193"/>
      <c r="S1193"/>
      <c r="T1193"/>
      <c r="U1193"/>
      <c r="V1193"/>
      <c r="W1193"/>
      <c r="X1193"/>
      <c r="Y1193"/>
      <c r="Z1193"/>
      <c r="AA1193"/>
      <c r="AB1193"/>
      <c r="AC1193"/>
      <c r="AD1193"/>
      <c r="AE1193"/>
      <c r="AF1193"/>
      <c r="AG1193"/>
      <c r="AH1193"/>
      <c r="AI1193"/>
      <c r="AJ1193"/>
      <c r="AK1193"/>
      <c r="AL1193"/>
      <c r="AM1193"/>
      <c r="AN1193"/>
      <c r="AO1193"/>
      <c r="AP1193"/>
      <c r="AQ1193"/>
      <c r="AR1193"/>
      <c r="AS1193"/>
      <c r="AT1193"/>
    </row>
    <row r="1194" spans="1:46" ht="12.95" customHeight="1" x14ac:dyDescent="0.15">
      <c r="A1194"/>
      <c r="B1194"/>
      <c r="C1194"/>
      <c r="D1194"/>
      <c r="E1194"/>
      <c r="F1194"/>
      <c r="G1194"/>
      <c r="H1194"/>
      <c r="I1194"/>
      <c r="J1194"/>
      <c r="K1194"/>
      <c r="L1194"/>
      <c r="M1194"/>
      <c r="N1194"/>
      <c r="O1194"/>
      <c r="P1194"/>
      <c r="Q1194"/>
      <c r="R1194"/>
      <c r="S1194"/>
      <c r="T1194"/>
      <c r="U1194"/>
      <c r="V1194"/>
      <c r="W1194"/>
      <c r="X1194"/>
      <c r="Y1194"/>
      <c r="Z1194"/>
      <c r="AA1194"/>
      <c r="AB1194"/>
      <c r="AC1194"/>
      <c r="AD1194"/>
      <c r="AE1194"/>
      <c r="AF1194"/>
      <c r="AG1194"/>
      <c r="AH1194"/>
      <c r="AI1194"/>
      <c r="AJ1194"/>
      <c r="AK1194"/>
      <c r="AL1194"/>
      <c r="AM1194"/>
      <c r="AN1194"/>
      <c r="AO1194"/>
      <c r="AP1194"/>
      <c r="AQ1194"/>
      <c r="AR1194"/>
      <c r="AS1194"/>
      <c r="AT1194"/>
    </row>
    <row r="1195" spans="1:46" ht="12.95" customHeight="1" x14ac:dyDescent="0.15">
      <c r="A1195"/>
      <c r="B1195"/>
      <c r="C1195"/>
      <c r="D1195"/>
      <c r="E1195"/>
      <c r="F1195"/>
      <c r="G1195"/>
      <c r="H1195"/>
      <c r="I1195"/>
      <c r="J1195"/>
      <c r="K1195"/>
      <c r="L1195"/>
      <c r="M1195"/>
      <c r="N1195"/>
      <c r="O1195"/>
      <c r="P1195"/>
      <c r="Q1195"/>
      <c r="R1195"/>
      <c r="S1195"/>
      <c r="T1195"/>
      <c r="U1195"/>
      <c r="V1195"/>
      <c r="W1195"/>
      <c r="X1195"/>
      <c r="Y1195"/>
      <c r="Z1195"/>
      <c r="AA1195"/>
      <c r="AB1195"/>
      <c r="AC1195"/>
      <c r="AD1195"/>
      <c r="AE1195"/>
      <c r="AF1195"/>
      <c r="AG1195"/>
      <c r="AH1195"/>
      <c r="AI1195"/>
      <c r="AJ1195"/>
      <c r="AK1195"/>
      <c r="AL1195"/>
      <c r="AM1195"/>
      <c r="AN1195"/>
      <c r="AO1195"/>
      <c r="AP1195"/>
      <c r="AQ1195"/>
      <c r="AR1195"/>
      <c r="AS1195"/>
      <c r="AT1195"/>
    </row>
    <row r="1196" spans="1:46" ht="12.95" customHeight="1" x14ac:dyDescent="0.15">
      <c r="A1196"/>
      <c r="B1196"/>
      <c r="C1196"/>
      <c r="D1196"/>
      <c r="E1196"/>
      <c r="F1196"/>
      <c r="G1196"/>
      <c r="H1196"/>
      <c r="I1196"/>
      <c r="J1196"/>
      <c r="K1196"/>
      <c r="L1196"/>
      <c r="M1196"/>
      <c r="N1196"/>
      <c r="O1196"/>
      <c r="P1196"/>
      <c r="Q1196"/>
      <c r="R1196"/>
      <c r="S1196"/>
      <c r="T1196"/>
      <c r="U1196"/>
      <c r="V1196"/>
      <c r="W1196"/>
      <c r="X1196"/>
      <c r="Y1196"/>
      <c r="Z1196"/>
      <c r="AA1196"/>
      <c r="AB1196"/>
      <c r="AC1196"/>
      <c r="AD1196"/>
      <c r="AE1196"/>
      <c r="AF1196"/>
      <c r="AG1196"/>
      <c r="AH1196"/>
      <c r="AI1196"/>
      <c r="AJ1196"/>
      <c r="AK1196"/>
      <c r="AL1196"/>
      <c r="AM1196"/>
      <c r="AN1196"/>
      <c r="AO1196"/>
      <c r="AP1196"/>
      <c r="AQ1196"/>
      <c r="AR1196"/>
      <c r="AS1196"/>
      <c r="AT1196"/>
    </row>
    <row r="1197" spans="1:46" ht="12.95" customHeight="1" x14ac:dyDescent="0.15">
      <c r="A1197"/>
      <c r="B1197"/>
      <c r="C1197"/>
      <c r="D1197"/>
      <c r="E1197"/>
      <c r="F1197"/>
      <c r="G1197"/>
      <c r="H1197"/>
      <c r="I1197"/>
      <c r="J1197"/>
      <c r="K1197"/>
      <c r="L1197"/>
      <c r="M1197"/>
      <c r="N1197"/>
      <c r="O1197"/>
      <c r="P1197"/>
      <c r="Q1197"/>
      <c r="R1197"/>
      <c r="S1197"/>
      <c r="T1197"/>
      <c r="U1197"/>
      <c r="V1197"/>
      <c r="W1197"/>
      <c r="X1197"/>
      <c r="Y1197"/>
      <c r="Z1197"/>
      <c r="AA1197"/>
      <c r="AB1197"/>
      <c r="AC1197"/>
      <c r="AD1197"/>
      <c r="AE1197"/>
      <c r="AF1197"/>
      <c r="AG1197"/>
      <c r="AH1197"/>
      <c r="AI1197"/>
      <c r="AJ1197"/>
      <c r="AK1197"/>
      <c r="AL1197"/>
      <c r="AM1197"/>
      <c r="AN1197"/>
      <c r="AO1197"/>
      <c r="AP1197"/>
      <c r="AQ1197"/>
      <c r="AR1197"/>
      <c r="AS1197"/>
      <c r="AT1197"/>
    </row>
    <row r="1198" spans="1:46" ht="12.95" customHeight="1" x14ac:dyDescent="0.15">
      <c r="A1198"/>
      <c r="B1198"/>
      <c r="C1198"/>
      <c r="D1198"/>
      <c r="E1198"/>
      <c r="F1198"/>
      <c r="G1198"/>
      <c r="H1198"/>
      <c r="I1198"/>
      <c r="J1198"/>
      <c r="K1198"/>
      <c r="L1198"/>
      <c r="M1198"/>
      <c r="N1198"/>
      <c r="O1198"/>
      <c r="P1198"/>
      <c r="Q1198"/>
      <c r="R1198"/>
      <c r="S1198"/>
      <c r="T1198"/>
      <c r="U1198"/>
      <c r="V1198"/>
      <c r="W1198"/>
      <c r="X1198"/>
      <c r="Y1198"/>
      <c r="Z1198"/>
      <c r="AA1198"/>
      <c r="AB1198"/>
      <c r="AC1198"/>
      <c r="AD1198"/>
      <c r="AE1198"/>
      <c r="AF1198"/>
      <c r="AG1198"/>
      <c r="AH1198"/>
      <c r="AI1198"/>
      <c r="AJ1198"/>
      <c r="AK1198"/>
      <c r="AL1198"/>
      <c r="AM1198"/>
      <c r="AN1198"/>
      <c r="AO1198"/>
      <c r="AP1198"/>
      <c r="AQ1198"/>
      <c r="AR1198"/>
      <c r="AS1198"/>
      <c r="AT1198"/>
    </row>
    <row r="1199" spans="1:46" ht="12.95" customHeight="1" x14ac:dyDescent="0.15">
      <c r="A1199"/>
      <c r="B1199"/>
      <c r="C1199"/>
      <c r="D1199"/>
      <c r="E1199"/>
      <c r="F1199"/>
      <c r="G1199"/>
      <c r="H1199"/>
      <c r="I1199"/>
      <c r="J1199"/>
      <c r="K1199"/>
      <c r="L1199"/>
      <c r="M1199"/>
      <c r="N1199"/>
      <c r="O1199"/>
      <c r="P1199"/>
      <c r="Q1199"/>
      <c r="R1199"/>
      <c r="S1199"/>
      <c r="T1199"/>
      <c r="U1199"/>
      <c r="V1199"/>
      <c r="W1199"/>
      <c r="X1199"/>
      <c r="Y1199"/>
      <c r="Z1199"/>
      <c r="AA1199"/>
      <c r="AB1199"/>
      <c r="AC1199"/>
      <c r="AD1199"/>
      <c r="AE1199"/>
      <c r="AF1199"/>
      <c r="AG1199"/>
      <c r="AH1199"/>
      <c r="AI1199"/>
      <c r="AJ1199"/>
      <c r="AK1199"/>
      <c r="AL1199"/>
      <c r="AM1199"/>
      <c r="AN1199"/>
      <c r="AO1199"/>
      <c r="AP1199"/>
      <c r="AQ1199"/>
      <c r="AR1199"/>
      <c r="AS1199"/>
      <c r="AT1199"/>
    </row>
    <row r="1200" spans="1:46" ht="12.95" customHeight="1" x14ac:dyDescent="0.15">
      <c r="A1200"/>
      <c r="B1200"/>
      <c r="C1200"/>
      <c r="D1200"/>
      <c r="E1200"/>
      <c r="F1200"/>
      <c r="G1200"/>
      <c r="H1200"/>
      <c r="I1200"/>
      <c r="J1200"/>
      <c r="K1200"/>
      <c r="L1200"/>
      <c r="M1200"/>
      <c r="N1200"/>
      <c r="O1200"/>
      <c r="P1200"/>
      <c r="Q1200"/>
      <c r="R1200"/>
      <c r="S1200"/>
      <c r="T1200"/>
      <c r="U1200"/>
      <c r="V1200"/>
      <c r="W1200"/>
      <c r="X1200"/>
      <c r="Y1200"/>
      <c r="Z1200"/>
      <c r="AA1200"/>
      <c r="AB1200"/>
      <c r="AC1200"/>
      <c r="AD1200"/>
      <c r="AE1200"/>
      <c r="AF1200"/>
      <c r="AG1200"/>
      <c r="AH1200"/>
      <c r="AI1200"/>
      <c r="AJ1200"/>
      <c r="AK1200"/>
      <c r="AL1200"/>
      <c r="AM1200"/>
      <c r="AN1200"/>
      <c r="AO1200"/>
      <c r="AP1200"/>
      <c r="AQ1200"/>
      <c r="AR1200"/>
      <c r="AS1200"/>
      <c r="AT1200"/>
    </row>
    <row r="1201" spans="1:46" ht="12.95" customHeight="1" x14ac:dyDescent="0.15">
      <c r="A1201"/>
      <c r="B1201"/>
      <c r="C1201"/>
      <c r="D1201"/>
      <c r="E1201"/>
      <c r="F1201"/>
      <c r="G1201"/>
      <c r="H1201"/>
      <c r="I1201"/>
      <c r="J1201"/>
      <c r="K1201"/>
      <c r="L1201"/>
      <c r="M1201"/>
      <c r="N1201"/>
      <c r="O1201"/>
      <c r="P1201"/>
      <c r="Q1201"/>
      <c r="R1201"/>
      <c r="S1201"/>
      <c r="T1201"/>
      <c r="U1201"/>
      <c r="V1201"/>
      <c r="W1201"/>
      <c r="X1201"/>
      <c r="Y1201"/>
      <c r="Z1201"/>
      <c r="AA1201"/>
      <c r="AB1201"/>
      <c r="AC1201"/>
      <c r="AD1201"/>
      <c r="AE1201"/>
      <c r="AF1201"/>
      <c r="AG1201"/>
      <c r="AH1201"/>
      <c r="AI1201"/>
      <c r="AJ1201"/>
      <c r="AK1201"/>
      <c r="AL1201"/>
      <c r="AM1201"/>
      <c r="AN1201"/>
      <c r="AO1201"/>
      <c r="AP1201"/>
      <c r="AQ1201"/>
      <c r="AR1201"/>
      <c r="AS1201"/>
      <c r="AT1201"/>
    </row>
    <row r="1202" spans="1:46" ht="12.95" customHeight="1" x14ac:dyDescent="0.15">
      <c r="A1202"/>
      <c r="B1202"/>
      <c r="C1202"/>
      <c r="D1202"/>
      <c r="E1202"/>
      <c r="F1202"/>
      <c r="G1202"/>
      <c r="H1202"/>
      <c r="I1202"/>
      <c r="J1202"/>
      <c r="K1202"/>
      <c r="L1202"/>
      <c r="M1202"/>
      <c r="N1202"/>
      <c r="O1202"/>
      <c r="P1202"/>
      <c r="Q1202"/>
      <c r="R1202"/>
      <c r="S1202"/>
      <c r="T1202"/>
      <c r="U1202"/>
      <c r="V1202"/>
      <c r="W1202"/>
      <c r="X1202"/>
      <c r="Y1202"/>
      <c r="Z1202"/>
      <c r="AA1202"/>
      <c r="AB1202"/>
      <c r="AC1202"/>
      <c r="AD1202"/>
      <c r="AE1202"/>
      <c r="AF1202"/>
      <c r="AG1202"/>
      <c r="AH1202"/>
      <c r="AI1202"/>
      <c r="AJ1202"/>
      <c r="AK1202"/>
      <c r="AL1202"/>
      <c r="AM1202"/>
      <c r="AN1202"/>
      <c r="AO1202"/>
      <c r="AP1202"/>
      <c r="AQ1202"/>
      <c r="AR1202"/>
      <c r="AS1202"/>
      <c r="AT1202"/>
    </row>
    <row r="1203" spans="1:46" ht="12.95" customHeight="1" x14ac:dyDescent="0.15">
      <c r="A1203"/>
      <c r="B1203"/>
      <c r="C1203"/>
      <c r="D1203"/>
      <c r="E1203"/>
      <c r="F1203"/>
      <c r="G1203"/>
      <c r="H1203"/>
      <c r="I1203"/>
      <c r="J1203"/>
      <c r="K1203"/>
      <c r="L1203"/>
      <c r="M1203"/>
      <c r="N1203"/>
      <c r="O1203"/>
      <c r="P1203"/>
      <c r="Q1203"/>
      <c r="R1203"/>
      <c r="S1203"/>
      <c r="T1203"/>
      <c r="U1203"/>
      <c r="V1203"/>
      <c r="W1203"/>
      <c r="X1203"/>
      <c r="Y1203"/>
      <c r="Z1203"/>
      <c r="AA1203"/>
      <c r="AB1203"/>
      <c r="AC1203"/>
      <c r="AD1203"/>
      <c r="AE1203"/>
      <c r="AF1203"/>
      <c r="AG1203"/>
      <c r="AH1203"/>
      <c r="AI1203"/>
      <c r="AJ1203"/>
      <c r="AK1203"/>
      <c r="AL1203"/>
      <c r="AM1203"/>
      <c r="AN1203"/>
      <c r="AO1203"/>
      <c r="AP1203"/>
      <c r="AQ1203"/>
      <c r="AR1203"/>
      <c r="AS1203"/>
      <c r="AT1203"/>
    </row>
    <row r="1204" spans="1:46" ht="12.95" customHeight="1" x14ac:dyDescent="0.15">
      <c r="A1204"/>
      <c r="B1204"/>
      <c r="C1204"/>
      <c r="D1204"/>
      <c r="E1204"/>
      <c r="F1204"/>
      <c r="G1204"/>
      <c r="H1204"/>
      <c r="I1204"/>
      <c r="J1204"/>
      <c r="K1204"/>
      <c r="L1204"/>
      <c r="M1204"/>
      <c r="N1204"/>
      <c r="O1204"/>
      <c r="P1204"/>
      <c r="Q1204"/>
      <c r="R1204"/>
      <c r="S1204"/>
      <c r="T1204"/>
      <c r="U1204"/>
      <c r="V1204"/>
      <c r="W1204"/>
      <c r="X1204"/>
      <c r="Y1204"/>
      <c r="Z1204"/>
      <c r="AA1204"/>
      <c r="AB1204"/>
      <c r="AC1204"/>
      <c r="AD1204"/>
      <c r="AE1204"/>
      <c r="AF1204"/>
      <c r="AG1204"/>
      <c r="AH1204"/>
      <c r="AI1204"/>
      <c r="AJ1204"/>
      <c r="AK1204"/>
      <c r="AL1204"/>
      <c r="AM1204"/>
      <c r="AN1204"/>
      <c r="AO1204"/>
      <c r="AP1204"/>
      <c r="AQ1204"/>
      <c r="AR1204"/>
      <c r="AS1204"/>
      <c r="AT1204"/>
    </row>
    <row r="1205" spans="1:46" ht="12.95" customHeight="1" x14ac:dyDescent="0.15">
      <c r="A1205"/>
      <c r="B1205"/>
      <c r="C1205"/>
      <c r="D1205"/>
      <c r="E1205"/>
      <c r="F1205"/>
      <c r="G1205"/>
      <c r="H1205"/>
      <c r="I1205"/>
      <c r="J1205"/>
      <c r="K1205"/>
      <c r="L1205"/>
      <c r="M1205"/>
      <c r="N1205"/>
      <c r="O1205"/>
      <c r="P1205"/>
      <c r="Q1205"/>
      <c r="R1205"/>
      <c r="S1205"/>
      <c r="T1205"/>
      <c r="U1205"/>
      <c r="V1205"/>
      <c r="W1205"/>
      <c r="X1205"/>
      <c r="Y1205"/>
      <c r="Z1205"/>
      <c r="AA1205"/>
      <c r="AB1205"/>
      <c r="AC1205"/>
      <c r="AD1205"/>
      <c r="AE1205"/>
      <c r="AF1205"/>
      <c r="AG1205"/>
      <c r="AH1205"/>
      <c r="AI1205"/>
      <c r="AJ1205"/>
      <c r="AK1205"/>
      <c r="AL1205"/>
      <c r="AM1205"/>
      <c r="AN1205"/>
      <c r="AO1205"/>
      <c r="AP1205"/>
      <c r="AQ1205"/>
      <c r="AR1205"/>
      <c r="AS1205"/>
      <c r="AT1205"/>
    </row>
    <row r="1206" spans="1:46" ht="12.95" customHeight="1" x14ac:dyDescent="0.15">
      <c r="A1206"/>
      <c r="B1206"/>
      <c r="C1206"/>
      <c r="D1206"/>
      <c r="E1206"/>
      <c r="F1206"/>
      <c r="G1206"/>
      <c r="H1206"/>
      <c r="I1206"/>
      <c r="J1206"/>
      <c r="K1206"/>
      <c r="L1206"/>
      <c r="M1206"/>
      <c r="N1206"/>
      <c r="O1206"/>
      <c r="P1206"/>
      <c r="Q1206"/>
      <c r="R1206"/>
      <c r="S1206"/>
      <c r="T1206"/>
      <c r="U1206"/>
      <c r="V1206"/>
      <c r="W1206"/>
      <c r="X1206"/>
      <c r="Y1206"/>
      <c r="Z1206"/>
      <c r="AA1206"/>
      <c r="AB1206"/>
      <c r="AC1206"/>
      <c r="AD1206"/>
      <c r="AE1206"/>
      <c r="AF1206"/>
      <c r="AG1206"/>
      <c r="AH1206"/>
      <c r="AI1206"/>
      <c r="AJ1206"/>
      <c r="AK1206"/>
      <c r="AL1206"/>
      <c r="AM1206"/>
      <c r="AN1206"/>
      <c r="AO1206"/>
      <c r="AP1206"/>
      <c r="AQ1206"/>
      <c r="AR1206"/>
      <c r="AS1206"/>
      <c r="AT1206"/>
    </row>
    <row r="1207" spans="1:46" ht="12.95" customHeight="1" x14ac:dyDescent="0.15">
      <c r="A1207"/>
      <c r="B1207"/>
      <c r="C1207"/>
      <c r="D1207"/>
      <c r="E1207"/>
      <c r="F1207"/>
      <c r="G1207"/>
      <c r="H1207"/>
      <c r="I1207"/>
      <c r="J1207"/>
      <c r="K1207"/>
      <c r="L1207"/>
      <c r="M1207"/>
      <c r="N1207"/>
      <c r="O1207"/>
      <c r="P1207"/>
      <c r="Q1207"/>
      <c r="R1207"/>
      <c r="S1207"/>
      <c r="T1207"/>
      <c r="U1207"/>
      <c r="V1207"/>
      <c r="W1207"/>
      <c r="X1207"/>
      <c r="Y1207"/>
      <c r="Z1207"/>
      <c r="AA1207"/>
      <c r="AB1207"/>
      <c r="AC1207"/>
      <c r="AD1207"/>
      <c r="AE1207"/>
      <c r="AF1207"/>
      <c r="AG1207"/>
      <c r="AH1207"/>
      <c r="AI1207"/>
      <c r="AJ1207"/>
      <c r="AK1207"/>
      <c r="AL1207"/>
      <c r="AM1207"/>
      <c r="AN1207"/>
      <c r="AO1207"/>
      <c r="AP1207"/>
      <c r="AQ1207"/>
      <c r="AR1207"/>
      <c r="AS1207"/>
      <c r="AT1207"/>
    </row>
    <row r="1208" spans="1:46" ht="12.95" customHeight="1" x14ac:dyDescent="0.15">
      <c r="A1208"/>
      <c r="B1208"/>
      <c r="C1208"/>
      <c r="D1208"/>
      <c r="E1208"/>
      <c r="F1208"/>
      <c r="G1208"/>
      <c r="H1208"/>
      <c r="I1208"/>
      <c r="J1208"/>
      <c r="K1208"/>
      <c r="L1208"/>
      <c r="M1208"/>
      <c r="N1208"/>
      <c r="O1208"/>
      <c r="P1208"/>
      <c r="Q1208"/>
      <c r="R1208"/>
      <c r="S1208"/>
      <c r="T1208"/>
      <c r="U1208"/>
      <c r="V1208"/>
      <c r="W1208"/>
      <c r="X1208"/>
      <c r="Y1208"/>
      <c r="Z1208"/>
      <c r="AA1208"/>
      <c r="AB1208"/>
      <c r="AC1208"/>
      <c r="AD1208"/>
      <c r="AE1208"/>
      <c r="AF1208"/>
      <c r="AG1208"/>
      <c r="AH1208"/>
      <c r="AI1208"/>
      <c r="AJ1208"/>
      <c r="AK1208"/>
      <c r="AL1208"/>
      <c r="AM1208"/>
      <c r="AN1208"/>
      <c r="AO1208"/>
      <c r="AP1208"/>
      <c r="AQ1208"/>
      <c r="AR1208"/>
      <c r="AS1208"/>
      <c r="AT1208"/>
    </row>
    <row r="1209" spans="1:46" ht="12.95" customHeight="1" x14ac:dyDescent="0.15">
      <c r="A1209"/>
      <c r="B1209"/>
      <c r="C1209"/>
      <c r="D1209"/>
      <c r="E1209"/>
      <c r="F1209"/>
      <c r="G1209"/>
      <c r="H1209"/>
      <c r="I1209"/>
      <c r="J1209"/>
      <c r="K1209"/>
      <c r="L1209"/>
      <c r="M1209"/>
      <c r="N1209"/>
      <c r="O1209"/>
      <c r="P1209"/>
      <c r="Q1209"/>
      <c r="R1209"/>
      <c r="S1209"/>
      <c r="T1209"/>
      <c r="U1209"/>
      <c r="V1209"/>
      <c r="W1209"/>
      <c r="X1209"/>
      <c r="Y1209"/>
      <c r="Z1209"/>
      <c r="AA1209"/>
      <c r="AB1209"/>
      <c r="AC1209"/>
      <c r="AD1209"/>
      <c r="AE1209"/>
      <c r="AF1209"/>
      <c r="AG1209"/>
      <c r="AH1209"/>
      <c r="AI1209"/>
      <c r="AJ1209"/>
      <c r="AK1209"/>
      <c r="AL1209"/>
      <c r="AM1209"/>
      <c r="AN1209"/>
      <c r="AO1209"/>
      <c r="AP1209"/>
      <c r="AQ1209"/>
      <c r="AR1209"/>
      <c r="AS1209"/>
      <c r="AT1209"/>
    </row>
    <row r="1210" spans="1:46" ht="12.95" customHeight="1" x14ac:dyDescent="0.15">
      <c r="A1210"/>
      <c r="B1210"/>
      <c r="C1210"/>
      <c r="D1210"/>
      <c r="E1210"/>
      <c r="F1210"/>
      <c r="G1210"/>
      <c r="H1210"/>
      <c r="I1210"/>
      <c r="J1210"/>
      <c r="K1210"/>
      <c r="L1210"/>
      <c r="M1210"/>
      <c r="N1210"/>
      <c r="O1210"/>
      <c r="P1210"/>
      <c r="Q1210"/>
      <c r="R1210"/>
      <c r="S1210"/>
      <c r="T1210"/>
      <c r="U1210"/>
      <c r="V1210"/>
      <c r="W1210"/>
      <c r="X1210"/>
      <c r="Y1210"/>
      <c r="Z1210"/>
      <c r="AA1210"/>
      <c r="AB1210"/>
      <c r="AC1210"/>
      <c r="AD1210"/>
      <c r="AE1210"/>
      <c r="AF1210"/>
      <c r="AG1210"/>
      <c r="AH1210"/>
      <c r="AI1210"/>
      <c r="AJ1210"/>
      <c r="AK1210"/>
      <c r="AL1210"/>
      <c r="AM1210"/>
      <c r="AN1210"/>
      <c r="AO1210"/>
      <c r="AP1210"/>
      <c r="AQ1210"/>
      <c r="AR1210"/>
      <c r="AS1210"/>
      <c r="AT1210"/>
    </row>
    <row r="1211" spans="1:46" ht="12.95" customHeight="1" x14ac:dyDescent="0.15">
      <c r="A1211"/>
      <c r="B1211"/>
      <c r="C1211"/>
      <c r="D1211"/>
      <c r="E1211"/>
      <c r="F1211"/>
      <c r="G1211"/>
      <c r="H1211"/>
      <c r="I1211"/>
      <c r="J1211"/>
      <c r="K1211"/>
      <c r="L1211"/>
      <c r="M1211"/>
      <c r="N1211"/>
      <c r="O1211"/>
      <c r="P1211"/>
      <c r="Q1211"/>
      <c r="R1211"/>
      <c r="S1211"/>
      <c r="T1211"/>
      <c r="U1211"/>
      <c r="V1211"/>
      <c r="W1211"/>
      <c r="X1211"/>
      <c r="Y1211"/>
      <c r="Z1211"/>
      <c r="AA1211"/>
      <c r="AB1211"/>
      <c r="AC1211"/>
      <c r="AD1211"/>
      <c r="AE1211"/>
      <c r="AF1211"/>
      <c r="AG1211"/>
      <c r="AH1211"/>
      <c r="AI1211"/>
      <c r="AJ1211"/>
      <c r="AK1211"/>
      <c r="AL1211"/>
      <c r="AM1211"/>
      <c r="AN1211"/>
      <c r="AO1211"/>
      <c r="AP1211"/>
      <c r="AQ1211"/>
      <c r="AR1211"/>
      <c r="AS1211"/>
      <c r="AT1211"/>
    </row>
    <row r="1212" spans="1:46" ht="12.95" customHeight="1" x14ac:dyDescent="0.15">
      <c r="A1212"/>
      <c r="B1212"/>
      <c r="C1212"/>
      <c r="D1212"/>
      <c r="E1212"/>
      <c r="F1212"/>
      <c r="G1212"/>
      <c r="H1212"/>
      <c r="I1212"/>
      <c r="J1212"/>
      <c r="K1212"/>
      <c r="L1212"/>
      <c r="M1212"/>
      <c r="N1212"/>
      <c r="O1212"/>
      <c r="P1212"/>
      <c r="Q1212"/>
      <c r="R1212"/>
      <c r="S1212"/>
      <c r="T1212"/>
      <c r="U1212"/>
      <c r="V1212"/>
      <c r="W1212"/>
      <c r="X1212"/>
      <c r="Y1212"/>
      <c r="Z1212"/>
      <c r="AA1212"/>
      <c r="AB1212"/>
      <c r="AC1212"/>
      <c r="AD1212"/>
      <c r="AE1212"/>
      <c r="AF1212"/>
      <c r="AG1212"/>
      <c r="AH1212"/>
      <c r="AI1212"/>
      <c r="AJ1212"/>
      <c r="AK1212"/>
      <c r="AL1212"/>
      <c r="AM1212"/>
      <c r="AN1212"/>
      <c r="AO1212"/>
      <c r="AP1212"/>
      <c r="AQ1212"/>
      <c r="AR1212"/>
      <c r="AS1212"/>
      <c r="AT1212"/>
    </row>
    <row r="1213" spans="1:46" ht="12.95" customHeight="1" x14ac:dyDescent="0.15">
      <c r="A1213"/>
      <c r="B1213"/>
      <c r="C1213"/>
      <c r="D1213"/>
      <c r="E1213"/>
      <c r="F1213"/>
      <c r="G1213"/>
      <c r="H1213"/>
      <c r="I1213"/>
      <c r="J1213"/>
      <c r="K1213"/>
      <c r="L1213"/>
      <c r="M1213"/>
      <c r="N1213"/>
      <c r="O1213"/>
      <c r="P1213"/>
      <c r="Q1213"/>
      <c r="R1213"/>
      <c r="S1213"/>
      <c r="T1213"/>
      <c r="U1213"/>
      <c r="V1213"/>
      <c r="W1213"/>
      <c r="X1213"/>
      <c r="Y1213"/>
      <c r="Z1213"/>
      <c r="AA1213"/>
      <c r="AB1213"/>
      <c r="AC1213"/>
      <c r="AD1213"/>
      <c r="AE1213"/>
      <c r="AF1213"/>
      <c r="AG1213"/>
      <c r="AH1213"/>
      <c r="AI1213"/>
      <c r="AJ1213"/>
      <c r="AK1213"/>
      <c r="AL1213"/>
      <c r="AM1213"/>
      <c r="AN1213"/>
      <c r="AO1213"/>
      <c r="AP1213"/>
      <c r="AQ1213"/>
      <c r="AR1213"/>
      <c r="AS1213"/>
      <c r="AT1213"/>
    </row>
    <row r="1214" spans="1:46" ht="12.95" customHeight="1" x14ac:dyDescent="0.15">
      <c r="A1214"/>
      <c r="B1214"/>
      <c r="C1214"/>
      <c r="D1214"/>
      <c r="E1214"/>
      <c r="F1214"/>
      <c r="G1214"/>
      <c r="H1214"/>
      <c r="I1214"/>
      <c r="J1214"/>
      <c r="K1214"/>
      <c r="L1214"/>
      <c r="M1214"/>
      <c r="N1214"/>
      <c r="O1214"/>
      <c r="P1214"/>
      <c r="Q1214"/>
      <c r="R1214"/>
      <c r="S1214"/>
      <c r="T1214"/>
      <c r="U1214"/>
      <c r="V1214"/>
      <c r="W1214"/>
      <c r="X1214"/>
      <c r="Y1214"/>
      <c r="Z1214"/>
      <c r="AA1214"/>
      <c r="AB1214"/>
      <c r="AC1214"/>
      <c r="AD1214"/>
      <c r="AE1214"/>
      <c r="AF1214"/>
      <c r="AG1214"/>
      <c r="AH1214"/>
      <c r="AI1214"/>
      <c r="AJ1214"/>
      <c r="AK1214"/>
      <c r="AL1214"/>
      <c r="AM1214"/>
      <c r="AN1214"/>
      <c r="AO1214"/>
      <c r="AP1214"/>
      <c r="AQ1214"/>
      <c r="AR1214"/>
      <c r="AS1214"/>
      <c r="AT1214"/>
    </row>
    <row r="1215" spans="1:46" ht="12.95" customHeight="1" x14ac:dyDescent="0.15">
      <c r="A1215"/>
      <c r="B1215"/>
      <c r="C1215"/>
      <c r="D1215"/>
      <c r="E1215"/>
      <c r="F1215"/>
      <c r="G1215"/>
      <c r="H1215"/>
      <c r="I1215"/>
      <c r="J1215"/>
      <c r="K1215"/>
      <c r="L1215"/>
      <c r="M1215"/>
      <c r="N1215"/>
      <c r="O1215"/>
      <c r="P1215"/>
      <c r="Q1215"/>
      <c r="R1215"/>
      <c r="S1215"/>
      <c r="T1215"/>
      <c r="U1215"/>
      <c r="V1215"/>
      <c r="W1215"/>
      <c r="X1215"/>
      <c r="Y1215"/>
      <c r="Z1215"/>
      <c r="AA1215"/>
      <c r="AB1215"/>
      <c r="AC1215"/>
      <c r="AD1215"/>
      <c r="AE1215"/>
      <c r="AF1215"/>
      <c r="AG1215"/>
      <c r="AH1215"/>
      <c r="AI1215"/>
      <c r="AJ1215"/>
      <c r="AK1215"/>
      <c r="AL1215"/>
      <c r="AM1215"/>
      <c r="AN1215"/>
      <c r="AO1215"/>
      <c r="AP1215"/>
      <c r="AQ1215"/>
      <c r="AR1215"/>
      <c r="AS1215"/>
      <c r="AT1215"/>
    </row>
    <row r="1216" spans="1:46" ht="12.95" customHeight="1" x14ac:dyDescent="0.15">
      <c r="A1216"/>
      <c r="B1216"/>
      <c r="C1216"/>
      <c r="D1216"/>
      <c r="E1216"/>
      <c r="F1216"/>
      <c r="G1216"/>
      <c r="H1216"/>
      <c r="I1216"/>
      <c r="J1216"/>
      <c r="K1216"/>
      <c r="L1216"/>
      <c r="M1216"/>
      <c r="N1216"/>
      <c r="O1216"/>
      <c r="P1216"/>
      <c r="Q1216"/>
      <c r="R1216"/>
      <c r="S1216"/>
      <c r="T1216"/>
      <c r="U1216"/>
      <c r="V1216"/>
      <c r="W1216"/>
      <c r="X1216"/>
      <c r="Y1216"/>
      <c r="Z1216"/>
      <c r="AA1216"/>
      <c r="AB1216"/>
      <c r="AC1216"/>
      <c r="AD1216"/>
      <c r="AE1216"/>
      <c r="AF1216"/>
      <c r="AG1216"/>
      <c r="AH1216"/>
      <c r="AI1216"/>
      <c r="AJ1216"/>
      <c r="AK1216"/>
      <c r="AL1216"/>
      <c r="AM1216"/>
      <c r="AN1216"/>
      <c r="AO1216"/>
      <c r="AP1216"/>
      <c r="AQ1216"/>
      <c r="AR1216"/>
      <c r="AS1216"/>
      <c r="AT1216"/>
    </row>
    <row r="1217" spans="1:46" ht="12.95" customHeight="1" x14ac:dyDescent="0.15">
      <c r="A1217"/>
      <c r="B1217"/>
      <c r="C1217"/>
      <c r="D1217"/>
      <c r="E1217"/>
      <c r="F1217"/>
      <c r="G1217"/>
      <c r="H1217"/>
      <c r="I1217"/>
      <c r="J1217"/>
      <c r="K1217"/>
      <c r="L1217"/>
      <c r="M1217"/>
      <c r="N1217"/>
      <c r="O1217"/>
      <c r="P1217"/>
      <c r="Q1217"/>
      <c r="R1217"/>
      <c r="S1217"/>
      <c r="T1217"/>
      <c r="U1217"/>
      <c r="V1217"/>
      <c r="W1217"/>
      <c r="X1217"/>
      <c r="Y1217"/>
      <c r="Z1217"/>
      <c r="AA1217"/>
      <c r="AB1217"/>
      <c r="AC1217"/>
      <c r="AD1217"/>
      <c r="AE1217"/>
      <c r="AF1217"/>
      <c r="AG1217"/>
      <c r="AH1217"/>
      <c r="AI1217"/>
      <c r="AJ1217"/>
      <c r="AK1217"/>
      <c r="AL1217"/>
      <c r="AM1217"/>
      <c r="AN1217"/>
      <c r="AO1217"/>
      <c r="AP1217"/>
      <c r="AQ1217"/>
      <c r="AR1217"/>
      <c r="AS1217"/>
      <c r="AT1217"/>
    </row>
    <row r="1218" spans="1:46" ht="12.95" customHeight="1" x14ac:dyDescent="0.15">
      <c r="A1218"/>
      <c r="B1218"/>
      <c r="C1218"/>
      <c r="D1218"/>
      <c r="E1218"/>
      <c r="F1218"/>
      <c r="G1218"/>
      <c r="H1218"/>
      <c r="I1218"/>
      <c r="J1218"/>
      <c r="K1218"/>
      <c r="L1218"/>
      <c r="M1218"/>
      <c r="N1218"/>
      <c r="O1218"/>
      <c r="P1218"/>
      <c r="Q1218"/>
      <c r="R1218"/>
      <c r="S1218"/>
      <c r="T1218"/>
      <c r="U1218"/>
      <c r="V1218"/>
      <c r="W1218"/>
      <c r="X1218"/>
      <c r="Y1218"/>
      <c r="Z1218"/>
      <c r="AA1218"/>
      <c r="AB1218"/>
      <c r="AC1218"/>
      <c r="AD1218"/>
      <c r="AE1218"/>
      <c r="AF1218"/>
      <c r="AG1218"/>
      <c r="AH1218"/>
      <c r="AI1218"/>
      <c r="AJ1218"/>
      <c r="AK1218"/>
      <c r="AL1218"/>
      <c r="AM1218"/>
      <c r="AN1218"/>
      <c r="AO1218"/>
      <c r="AP1218"/>
      <c r="AQ1218"/>
      <c r="AR1218"/>
      <c r="AS1218"/>
      <c r="AT1218"/>
    </row>
    <row r="1219" spans="1:46" ht="12.95" customHeight="1" x14ac:dyDescent="0.15">
      <c r="A1219"/>
      <c r="B1219"/>
      <c r="C1219"/>
      <c r="D1219"/>
      <c r="E1219"/>
      <c r="F1219"/>
      <c r="G1219"/>
      <c r="H1219"/>
      <c r="I1219"/>
      <c r="J1219"/>
      <c r="K1219"/>
      <c r="L1219"/>
      <c r="M1219"/>
      <c r="N1219"/>
      <c r="O1219"/>
      <c r="P1219"/>
      <c r="Q1219"/>
      <c r="R1219"/>
      <c r="S1219"/>
      <c r="T1219"/>
      <c r="U1219"/>
      <c r="V1219"/>
      <c r="W1219"/>
      <c r="X1219"/>
      <c r="Y1219"/>
      <c r="Z1219"/>
      <c r="AA1219"/>
      <c r="AB1219"/>
      <c r="AC1219"/>
      <c r="AD1219"/>
      <c r="AE1219"/>
      <c r="AF1219"/>
      <c r="AG1219"/>
      <c r="AH1219"/>
      <c r="AI1219"/>
      <c r="AJ1219"/>
      <c r="AK1219"/>
      <c r="AL1219"/>
      <c r="AM1219"/>
      <c r="AN1219"/>
      <c r="AO1219"/>
      <c r="AP1219"/>
      <c r="AQ1219"/>
      <c r="AR1219"/>
      <c r="AS1219"/>
      <c r="AT1219"/>
    </row>
    <row r="1220" spans="1:46" ht="12.95" customHeight="1" x14ac:dyDescent="0.15">
      <c r="A1220"/>
      <c r="B1220"/>
      <c r="C1220"/>
      <c r="D1220"/>
      <c r="E1220"/>
      <c r="F1220"/>
      <c r="G1220"/>
      <c r="H1220"/>
      <c r="I1220"/>
      <c r="J1220"/>
      <c r="K1220"/>
      <c r="L1220"/>
      <c r="M1220"/>
      <c r="N1220"/>
      <c r="O1220"/>
      <c r="P1220"/>
      <c r="Q1220"/>
      <c r="R1220"/>
      <c r="S1220"/>
      <c r="T1220"/>
      <c r="U1220"/>
      <c r="V1220"/>
      <c r="W1220"/>
      <c r="X1220"/>
      <c r="Y1220"/>
      <c r="Z1220"/>
      <c r="AA1220"/>
      <c r="AB1220"/>
      <c r="AC1220"/>
      <c r="AD1220"/>
      <c r="AE1220"/>
      <c r="AF1220"/>
      <c r="AG1220"/>
      <c r="AH1220"/>
      <c r="AI1220"/>
      <c r="AJ1220"/>
      <c r="AK1220"/>
      <c r="AL1220"/>
      <c r="AM1220"/>
      <c r="AN1220"/>
      <c r="AO1220"/>
      <c r="AP1220"/>
      <c r="AQ1220"/>
      <c r="AR1220"/>
      <c r="AS1220"/>
      <c r="AT1220"/>
    </row>
    <row r="1221" spans="1:46" ht="12.95" customHeight="1" x14ac:dyDescent="0.15">
      <c r="A1221"/>
      <c r="B1221"/>
      <c r="C1221"/>
      <c r="D1221"/>
      <c r="E1221"/>
      <c r="F1221"/>
      <c r="G1221"/>
      <c r="H1221"/>
      <c r="I1221"/>
      <c r="J1221"/>
      <c r="K1221"/>
      <c r="L1221"/>
      <c r="M1221"/>
      <c r="N1221"/>
      <c r="O1221"/>
      <c r="P1221"/>
      <c r="Q1221"/>
      <c r="R1221"/>
      <c r="S1221"/>
      <c r="T1221"/>
      <c r="U1221"/>
      <c r="V1221"/>
      <c r="W1221"/>
      <c r="X1221"/>
      <c r="Y1221"/>
      <c r="Z1221"/>
      <c r="AA1221"/>
      <c r="AB1221"/>
      <c r="AC1221"/>
      <c r="AD1221"/>
      <c r="AE1221"/>
      <c r="AF1221"/>
      <c r="AG1221"/>
      <c r="AH1221"/>
      <c r="AI1221"/>
      <c r="AJ1221"/>
      <c r="AK1221"/>
      <c r="AL1221"/>
      <c r="AM1221"/>
      <c r="AN1221"/>
      <c r="AO1221"/>
      <c r="AP1221"/>
      <c r="AQ1221"/>
      <c r="AR1221"/>
      <c r="AS1221"/>
      <c r="AT1221"/>
    </row>
    <row r="1222" spans="1:46" ht="12.95" customHeight="1" x14ac:dyDescent="0.15">
      <c r="A1222"/>
      <c r="B1222"/>
      <c r="C1222"/>
      <c r="D1222"/>
      <c r="E1222"/>
      <c r="F1222"/>
      <c r="G1222"/>
      <c r="H1222"/>
      <c r="I1222"/>
      <c r="J1222"/>
      <c r="K1222"/>
      <c r="L1222"/>
      <c r="M1222"/>
      <c r="N1222"/>
      <c r="O1222"/>
      <c r="P1222"/>
      <c r="Q1222"/>
      <c r="R1222"/>
      <c r="S1222"/>
      <c r="T1222"/>
      <c r="U1222"/>
      <c r="V1222"/>
      <c r="W1222"/>
      <c r="X1222"/>
      <c r="Y1222"/>
      <c r="Z1222"/>
      <c r="AA1222"/>
      <c r="AB1222"/>
      <c r="AC1222"/>
      <c r="AD1222"/>
      <c r="AE1222"/>
      <c r="AF1222"/>
      <c r="AG1222"/>
      <c r="AH1222"/>
      <c r="AI1222"/>
      <c r="AJ1222"/>
      <c r="AK1222"/>
      <c r="AL1222"/>
      <c r="AM1222"/>
      <c r="AN1222"/>
      <c r="AO1222"/>
      <c r="AP1222"/>
      <c r="AQ1222"/>
      <c r="AR1222"/>
      <c r="AS1222"/>
      <c r="AT1222"/>
    </row>
    <row r="1223" spans="1:46" ht="12.95" customHeight="1" x14ac:dyDescent="0.15">
      <c r="A1223"/>
      <c r="B1223"/>
      <c r="C1223"/>
      <c r="D1223"/>
      <c r="E1223"/>
      <c r="F1223"/>
      <c r="G1223"/>
      <c r="H1223"/>
      <c r="I1223"/>
      <c r="J1223"/>
      <c r="K1223"/>
      <c r="L1223"/>
      <c r="M1223"/>
      <c r="N1223"/>
      <c r="O1223"/>
      <c r="P1223"/>
      <c r="Q1223"/>
      <c r="R1223"/>
      <c r="S1223"/>
      <c r="T1223"/>
      <c r="U1223"/>
      <c r="V1223"/>
      <c r="W1223"/>
      <c r="X1223"/>
      <c r="Y1223"/>
      <c r="Z1223"/>
      <c r="AA1223"/>
      <c r="AB1223"/>
      <c r="AC1223"/>
      <c r="AD1223"/>
      <c r="AE1223"/>
      <c r="AF1223"/>
      <c r="AG1223"/>
      <c r="AH1223"/>
      <c r="AI1223"/>
      <c r="AJ1223"/>
      <c r="AK1223"/>
      <c r="AL1223"/>
      <c r="AM1223"/>
      <c r="AN1223"/>
      <c r="AO1223"/>
      <c r="AP1223"/>
      <c r="AQ1223"/>
      <c r="AR1223"/>
      <c r="AS1223"/>
      <c r="AT1223"/>
    </row>
    <row r="1224" spans="1:46" ht="12.95" customHeight="1" x14ac:dyDescent="0.15">
      <c r="A1224"/>
      <c r="B1224"/>
      <c r="C1224"/>
      <c r="D1224"/>
      <c r="E1224"/>
      <c r="F1224"/>
      <c r="G1224"/>
      <c r="H1224"/>
      <c r="I1224"/>
      <c r="J1224"/>
      <c r="K1224"/>
      <c r="L1224"/>
      <c r="M1224"/>
      <c r="N1224"/>
      <c r="O1224"/>
      <c r="P1224"/>
      <c r="Q1224"/>
      <c r="R1224"/>
      <c r="S1224"/>
      <c r="T1224"/>
      <c r="U1224"/>
      <c r="V1224"/>
      <c r="W1224"/>
      <c r="X1224"/>
      <c r="Y1224"/>
      <c r="Z1224"/>
      <c r="AA1224"/>
      <c r="AB1224"/>
      <c r="AC1224"/>
      <c r="AD1224"/>
      <c r="AE1224"/>
      <c r="AF1224"/>
      <c r="AG1224"/>
      <c r="AH1224"/>
      <c r="AI1224"/>
      <c r="AJ1224"/>
      <c r="AK1224"/>
      <c r="AL1224"/>
      <c r="AM1224"/>
      <c r="AN1224"/>
      <c r="AO1224"/>
      <c r="AP1224"/>
      <c r="AQ1224"/>
      <c r="AR1224"/>
      <c r="AS1224"/>
      <c r="AT1224"/>
    </row>
    <row r="1225" spans="1:46" ht="12.95" customHeight="1" x14ac:dyDescent="0.15">
      <c r="A1225"/>
      <c r="B1225"/>
      <c r="C1225"/>
      <c r="D1225"/>
      <c r="E1225"/>
      <c r="F1225"/>
      <c r="G1225"/>
      <c r="H1225"/>
      <c r="I1225"/>
      <c r="J1225"/>
      <c r="K1225"/>
      <c r="L1225"/>
      <c r="M1225"/>
      <c r="N1225"/>
      <c r="O1225"/>
      <c r="P1225"/>
      <c r="Q1225"/>
      <c r="R1225"/>
      <c r="S1225"/>
      <c r="T1225"/>
      <c r="U1225"/>
      <c r="V1225"/>
      <c r="W1225"/>
      <c r="X1225"/>
      <c r="Y1225"/>
      <c r="Z1225"/>
      <c r="AA1225"/>
      <c r="AB1225"/>
      <c r="AC1225"/>
      <c r="AD1225"/>
      <c r="AE1225"/>
      <c r="AF1225"/>
      <c r="AG1225"/>
      <c r="AH1225"/>
      <c r="AI1225"/>
      <c r="AJ1225"/>
      <c r="AK1225"/>
      <c r="AL1225"/>
      <c r="AM1225"/>
      <c r="AN1225"/>
      <c r="AO1225"/>
      <c r="AP1225"/>
      <c r="AQ1225"/>
      <c r="AR1225"/>
      <c r="AS1225"/>
      <c r="AT1225"/>
    </row>
    <row r="1226" spans="1:46" ht="12.95" customHeight="1" x14ac:dyDescent="0.15">
      <c r="A1226"/>
      <c r="B1226"/>
      <c r="C1226"/>
      <c r="D1226"/>
      <c r="E1226"/>
      <c r="F1226"/>
      <c r="G1226"/>
      <c r="H1226"/>
      <c r="I1226"/>
      <c r="J1226"/>
      <c r="K1226"/>
      <c r="L1226"/>
      <c r="M1226"/>
      <c r="N1226"/>
      <c r="O1226"/>
      <c r="P1226"/>
      <c r="Q1226"/>
      <c r="R1226"/>
      <c r="S1226"/>
      <c r="T1226"/>
      <c r="U1226"/>
      <c r="V1226"/>
      <c r="W1226"/>
      <c r="X1226"/>
      <c r="Y1226"/>
      <c r="Z1226"/>
      <c r="AA1226"/>
      <c r="AB1226"/>
      <c r="AC1226"/>
      <c r="AD1226"/>
      <c r="AE1226"/>
      <c r="AF1226"/>
      <c r="AG1226"/>
      <c r="AH1226"/>
      <c r="AI1226"/>
      <c r="AJ1226"/>
      <c r="AK1226"/>
      <c r="AL1226"/>
      <c r="AM1226"/>
      <c r="AN1226"/>
      <c r="AO1226"/>
      <c r="AP1226"/>
      <c r="AQ1226"/>
      <c r="AR1226"/>
      <c r="AS1226"/>
      <c r="AT1226"/>
    </row>
    <row r="1227" spans="1:46" ht="12.95" customHeight="1" x14ac:dyDescent="0.15">
      <c r="A1227"/>
      <c r="B1227"/>
      <c r="C1227"/>
      <c r="D1227"/>
      <c r="E1227"/>
      <c r="F1227"/>
      <c r="G1227"/>
      <c r="H1227"/>
      <c r="I1227"/>
      <c r="J1227"/>
      <c r="K1227"/>
      <c r="L1227"/>
      <c r="M1227"/>
      <c r="N1227"/>
      <c r="O1227"/>
      <c r="P1227"/>
      <c r="Q1227"/>
      <c r="R1227"/>
      <c r="S1227"/>
      <c r="T1227"/>
      <c r="U1227"/>
      <c r="V1227"/>
      <c r="W1227"/>
      <c r="X1227"/>
      <c r="Y1227"/>
      <c r="Z1227"/>
      <c r="AA1227"/>
      <c r="AB1227"/>
      <c r="AC1227"/>
      <c r="AD1227"/>
      <c r="AE1227"/>
      <c r="AF1227"/>
      <c r="AG1227"/>
      <c r="AH1227"/>
      <c r="AI1227"/>
      <c r="AJ1227"/>
      <c r="AK1227"/>
      <c r="AL1227"/>
      <c r="AM1227"/>
      <c r="AN1227"/>
      <c r="AO1227"/>
      <c r="AP1227"/>
      <c r="AQ1227"/>
      <c r="AR1227"/>
      <c r="AS1227"/>
      <c r="AT1227"/>
    </row>
    <row r="1228" spans="1:46" ht="12.95" customHeight="1" x14ac:dyDescent="0.15">
      <c r="A1228"/>
      <c r="B1228"/>
      <c r="C1228"/>
      <c r="D1228"/>
      <c r="E1228"/>
      <c r="F1228"/>
      <c r="G1228"/>
      <c r="H1228"/>
      <c r="I1228"/>
      <c r="J1228"/>
      <c r="K1228"/>
      <c r="L1228"/>
      <c r="M1228"/>
      <c r="N1228"/>
      <c r="O1228"/>
      <c r="P1228"/>
      <c r="Q1228"/>
      <c r="R1228"/>
      <c r="S1228"/>
      <c r="T1228"/>
      <c r="U1228"/>
      <c r="V1228"/>
      <c r="W1228"/>
      <c r="X1228"/>
      <c r="Y1228"/>
      <c r="Z1228"/>
      <c r="AA1228"/>
      <c r="AB1228"/>
      <c r="AC1228"/>
      <c r="AD1228"/>
      <c r="AE1228"/>
      <c r="AF1228"/>
      <c r="AG1228"/>
      <c r="AH1228"/>
      <c r="AI1228"/>
      <c r="AJ1228"/>
      <c r="AK1228"/>
      <c r="AL1228"/>
      <c r="AM1228"/>
      <c r="AN1228"/>
      <c r="AO1228"/>
      <c r="AP1228"/>
      <c r="AQ1228"/>
      <c r="AR1228"/>
      <c r="AS1228"/>
      <c r="AT1228"/>
    </row>
    <row r="1229" spans="1:46" ht="12.95" customHeight="1" x14ac:dyDescent="0.15">
      <c r="A1229"/>
      <c r="B1229"/>
      <c r="C1229"/>
      <c r="D1229"/>
      <c r="E1229"/>
      <c r="F1229"/>
      <c r="G1229"/>
      <c r="H1229"/>
      <c r="I1229"/>
      <c r="J1229"/>
      <c r="K1229"/>
      <c r="L1229"/>
      <c r="M1229"/>
      <c r="N1229"/>
      <c r="O1229"/>
      <c r="P1229"/>
      <c r="Q1229"/>
      <c r="R1229"/>
      <c r="S1229"/>
      <c r="T1229"/>
      <c r="U1229"/>
      <c r="V1229"/>
      <c r="W1229"/>
      <c r="X1229"/>
      <c r="Y1229"/>
      <c r="Z1229"/>
      <c r="AA1229"/>
      <c r="AB1229"/>
      <c r="AC1229"/>
      <c r="AD1229"/>
      <c r="AE1229"/>
      <c r="AF1229"/>
      <c r="AG1229"/>
      <c r="AH1229"/>
      <c r="AI1229"/>
      <c r="AJ1229"/>
      <c r="AK1229"/>
      <c r="AL1229"/>
      <c r="AM1229"/>
      <c r="AN1229"/>
      <c r="AO1229"/>
      <c r="AP1229"/>
      <c r="AQ1229"/>
      <c r="AR1229"/>
      <c r="AS1229"/>
      <c r="AT1229"/>
    </row>
    <row r="1230" spans="1:46" ht="12.95" customHeight="1" x14ac:dyDescent="0.15">
      <c r="AT1230"/>
    </row>
  </sheetData>
  <sheetProtection sheet="1"/>
  <dataConsolidate/>
  <mergeCells count="1339">
    <mergeCell ref="AC33:AT33"/>
    <mergeCell ref="AC34:AT34"/>
    <mergeCell ref="AI38:AO39"/>
    <mergeCell ref="AM5:AP6"/>
    <mergeCell ref="AM49:AP50"/>
    <mergeCell ref="AM90:AP91"/>
    <mergeCell ref="AM131:AP132"/>
    <mergeCell ref="AM172:AP173"/>
    <mergeCell ref="AM213:AP214"/>
    <mergeCell ref="AM254:AP255"/>
    <mergeCell ref="AM295:AP296"/>
    <mergeCell ref="V243:Y243"/>
    <mergeCell ref="Z243:AC243"/>
    <mergeCell ref="AD243:AG243"/>
    <mergeCell ref="AH243:AK243"/>
    <mergeCell ref="AN243:AR243"/>
    <mergeCell ref="V284:Y284"/>
    <mergeCell ref="Z284:AC284"/>
    <mergeCell ref="AD284:AG284"/>
    <mergeCell ref="AH284:AK284"/>
    <mergeCell ref="AN284:AR284"/>
    <mergeCell ref="AL198:AM198"/>
    <mergeCell ref="AN198:AR198"/>
    <mergeCell ref="AH196:AK196"/>
    <mergeCell ref="AL196:AM196"/>
    <mergeCell ref="AN196:AR196"/>
    <mergeCell ref="AN187:AR187"/>
    <mergeCell ref="AD194:AG194"/>
    <mergeCell ref="AH194:AK194"/>
    <mergeCell ref="AL194:AM194"/>
    <mergeCell ref="AN286:AR286"/>
    <mergeCell ref="AH282:AK282"/>
    <mergeCell ref="V325:Y325"/>
    <mergeCell ref="Z325:AC325"/>
    <mergeCell ref="AD325:AG325"/>
    <mergeCell ref="AH325:AK325"/>
    <mergeCell ref="AN325:AR325"/>
    <mergeCell ref="V326:Y326"/>
    <mergeCell ref="AD326:AG326"/>
    <mergeCell ref="AH326:AK326"/>
    <mergeCell ref="AN326:AR326"/>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T178"/>
    <mergeCell ref="AN186:AR186"/>
    <mergeCell ref="AN184:AR184"/>
    <mergeCell ref="V162:Y162"/>
    <mergeCell ref="AD162:AG162"/>
    <mergeCell ref="AH162:AK162"/>
    <mergeCell ref="AN162:AR162"/>
    <mergeCell ref="V198:Y198"/>
    <mergeCell ref="Z198:AC198"/>
    <mergeCell ref="AD198:AG198"/>
    <mergeCell ref="AH198:AK198"/>
    <mergeCell ref="V323:Y323"/>
    <mergeCell ref="Z323:AC323"/>
    <mergeCell ref="AD323:AG323"/>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B322:I323"/>
    <mergeCell ref="J322:N323"/>
    <mergeCell ref="T322:U322"/>
    <mergeCell ref="V322:X322"/>
    <mergeCell ref="AH322:AK322"/>
    <mergeCell ref="AN322:AR322"/>
    <mergeCell ref="T323:U323"/>
    <mergeCell ref="AN314:AR314"/>
    <mergeCell ref="T315:U315"/>
    <mergeCell ref="V315:Y315"/>
    <mergeCell ref="Z315:AC315"/>
    <mergeCell ref="AD315:AG315"/>
    <mergeCell ref="AL317:AM317"/>
    <mergeCell ref="J316:N317"/>
    <mergeCell ref="T316:U316"/>
    <mergeCell ref="V316:X316"/>
    <mergeCell ref="AH316:AK316"/>
    <mergeCell ref="AN316:AR316"/>
    <mergeCell ref="V321:Y321"/>
    <mergeCell ref="Z321:AC321"/>
    <mergeCell ref="AD321:AG32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T304"/>
    <mergeCell ref="AN305:AT305"/>
    <mergeCell ref="B303:I305"/>
    <mergeCell ref="J303:N305"/>
    <mergeCell ref="O303:U305"/>
    <mergeCell ref="AN303:AT303"/>
    <mergeCell ref="V304:Y305"/>
    <mergeCell ref="Z304:AC305"/>
    <mergeCell ref="S300:S302"/>
    <mergeCell ref="T300:T302"/>
    <mergeCell ref="U300:U302"/>
    <mergeCell ref="B299:I302"/>
    <mergeCell ref="J299:K299"/>
    <mergeCell ref="M299:N299"/>
    <mergeCell ref="O299:T299"/>
    <mergeCell ref="AN299:AO301"/>
    <mergeCell ref="AP299:AQ301"/>
    <mergeCell ref="AR299:AT301"/>
    <mergeCell ref="J300:J302"/>
    <mergeCell ref="K300:K302"/>
    <mergeCell ref="L300:L302"/>
    <mergeCell ref="M300:M302"/>
    <mergeCell ref="N300:N302"/>
    <mergeCell ref="O300:O302"/>
    <mergeCell ref="P300:P302"/>
    <mergeCell ref="AL299:AM301"/>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N258:AO260"/>
    <mergeCell ref="AP258:AQ260"/>
    <mergeCell ref="AR258:AT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T262"/>
    <mergeCell ref="V263:Y264"/>
    <mergeCell ref="Z263:AC264"/>
    <mergeCell ref="AD263:AG264"/>
    <mergeCell ref="AH263:AK264"/>
    <mergeCell ref="AL263:AM264"/>
    <mergeCell ref="AN263:AT263"/>
    <mergeCell ref="AN264:AT264"/>
    <mergeCell ref="B262:I264"/>
    <mergeCell ref="J262:N264"/>
    <mergeCell ref="O262:U264"/>
    <mergeCell ref="S259:S261"/>
    <mergeCell ref="T259:T261"/>
    <mergeCell ref="U259:U261"/>
    <mergeCell ref="B258:I261"/>
    <mergeCell ref="J258:K258"/>
    <mergeCell ref="M258:N258"/>
    <mergeCell ref="O258:T258"/>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T222"/>
    <mergeCell ref="AN223:AT223"/>
    <mergeCell ref="B221:I223"/>
    <mergeCell ref="J221:N223"/>
    <mergeCell ref="O221:U223"/>
    <mergeCell ref="AN221:AT221"/>
    <mergeCell ref="V222:Y223"/>
    <mergeCell ref="Z222:AC223"/>
    <mergeCell ref="S218:S220"/>
    <mergeCell ref="T218:T220"/>
    <mergeCell ref="U218:U220"/>
    <mergeCell ref="B217:I220"/>
    <mergeCell ref="J217:K217"/>
    <mergeCell ref="M217:N217"/>
    <mergeCell ref="O217:T217"/>
    <mergeCell ref="AN217:AO219"/>
    <mergeCell ref="AP217:AQ219"/>
    <mergeCell ref="AR217:AT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4:Y194"/>
    <mergeCell ref="Z194:AC194"/>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N185:AR185"/>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B158:I159"/>
    <mergeCell ref="J158:N159"/>
    <mergeCell ref="T158:U158"/>
    <mergeCell ref="V158:X158"/>
    <mergeCell ref="AH158:AK158"/>
    <mergeCell ref="AN158:AR158"/>
    <mergeCell ref="T159:U159"/>
    <mergeCell ref="V159:Y159"/>
    <mergeCell ref="Z159:AC159"/>
    <mergeCell ref="AD159:AG159"/>
    <mergeCell ref="AN180:AT180"/>
    <mergeCell ref="V181:Y182"/>
    <mergeCell ref="Z181:AC182"/>
    <mergeCell ref="AD181:AG182"/>
    <mergeCell ref="AH181:AK182"/>
    <mergeCell ref="AL181:AM182"/>
    <mergeCell ref="AN181:AT181"/>
    <mergeCell ref="AN182:AT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T140"/>
    <mergeCell ref="AN141:AT141"/>
    <mergeCell ref="B139:I141"/>
    <mergeCell ref="J139:N141"/>
    <mergeCell ref="O139:U141"/>
    <mergeCell ref="AN139:AT139"/>
    <mergeCell ref="V140:Y141"/>
    <mergeCell ref="Z140:AC141"/>
    <mergeCell ref="S136:S138"/>
    <mergeCell ref="T136:T138"/>
    <mergeCell ref="U136:U138"/>
    <mergeCell ref="B135:I138"/>
    <mergeCell ref="J135:K135"/>
    <mergeCell ref="M135:N135"/>
    <mergeCell ref="O135:T135"/>
    <mergeCell ref="AN135:AO137"/>
    <mergeCell ref="AP135:AQ137"/>
    <mergeCell ref="AR135:AT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M94:N94"/>
    <mergeCell ref="O94:T94"/>
    <mergeCell ref="U94:W94"/>
    <mergeCell ref="AL94:AM96"/>
    <mergeCell ref="R95:R97"/>
    <mergeCell ref="D34:G34"/>
    <mergeCell ref="S95:S97"/>
    <mergeCell ref="O95:O97"/>
    <mergeCell ref="P95:P97"/>
    <mergeCell ref="AJ31:AK31"/>
    <mergeCell ref="AL25:AM25"/>
    <mergeCell ref="AH28:AK28"/>
    <mergeCell ref="AN59:AT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AN9:AO11"/>
    <mergeCell ref="AL23:AM23"/>
    <mergeCell ref="T18:U18"/>
    <mergeCell ref="Z17:AC17"/>
    <mergeCell ref="M9:N9"/>
    <mergeCell ref="M10:M12"/>
    <mergeCell ref="AN99:AT99"/>
    <mergeCell ref="AN100:AT100"/>
    <mergeCell ref="AR94:AT96"/>
    <mergeCell ref="AN14:AT14"/>
    <mergeCell ref="AL14:AM15"/>
    <mergeCell ref="AJ36:AN37"/>
    <mergeCell ref="D31:E31"/>
    <mergeCell ref="G31:H31"/>
    <mergeCell ref="Y98:AH98"/>
    <mergeCell ref="AL98:AM98"/>
    <mergeCell ref="AN98:AT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AN24:AR24"/>
    <mergeCell ref="O13:U15"/>
    <mergeCell ref="AH21:AK21"/>
    <mergeCell ref="B18:I19"/>
    <mergeCell ref="J18:N19"/>
    <mergeCell ref="AH19:AK19"/>
    <mergeCell ref="AC36:AH37"/>
    <mergeCell ref="AP36:AT37"/>
    <mergeCell ref="AA32:AB32"/>
    <mergeCell ref="AA34:AB34"/>
    <mergeCell ref="AC32:AT32"/>
    <mergeCell ref="N5:AE6"/>
    <mergeCell ref="Y13:AH13"/>
    <mergeCell ref="AD14:AG15"/>
    <mergeCell ref="V23:Y23"/>
    <mergeCell ref="T17:U17"/>
    <mergeCell ref="AN13:AT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R9:AT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N15:AT15"/>
    <mergeCell ref="Z25:AC25"/>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N58:AT58"/>
    <mergeCell ref="J54:J56"/>
    <mergeCell ref="K54:K56"/>
    <mergeCell ref="L54:L56"/>
    <mergeCell ref="N54:N56"/>
    <mergeCell ref="M54:M56"/>
    <mergeCell ref="O54:O56"/>
    <mergeCell ref="AH60:AK60"/>
    <mergeCell ref="T19:U19"/>
    <mergeCell ref="V14:Y15"/>
    <mergeCell ref="AR53:AT55"/>
    <mergeCell ref="Z14:AC15"/>
    <mergeCell ref="AD19:AG19"/>
    <mergeCell ref="V60:X60"/>
    <mergeCell ref="AL61:AM61"/>
    <mergeCell ref="AC38:AH39"/>
    <mergeCell ref="AA36:AB39"/>
    <mergeCell ref="AN60:AR60"/>
    <mergeCell ref="AP53:AQ55"/>
    <mergeCell ref="AN57:AT57"/>
    <mergeCell ref="AP38:AT39"/>
    <mergeCell ref="AL57:AM57"/>
    <mergeCell ref="AH17:AK17"/>
    <mergeCell ref="AL17:AM17"/>
    <mergeCell ref="AD23:AG23"/>
    <mergeCell ref="V27:Y27"/>
    <mergeCell ref="Z27:AC27"/>
    <mergeCell ref="AD27:AG27"/>
    <mergeCell ref="AH27:AK27"/>
    <mergeCell ref="AN27:AR27"/>
    <mergeCell ref="AL21:AM21"/>
    <mergeCell ref="AD25:AG2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L58:AM59"/>
  </mergeCells>
  <phoneticPr fontId="2"/>
  <conditionalFormatting sqref="V17:Y17 V19:Y19 V21:Y21 V23:Y23 V25:Y25 V63:Y63 V61:Y61 V65:Y65 V67:Y67 V69:Y69 V71:Y71 V73:Y73 V75:Y75 V77:Y77 V104:Y104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07:Y30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103:X103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06:X30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7" manualBreakCount="7">
    <brk id="41" max="16383" man="1"/>
    <brk id="82" max="16383" man="1"/>
    <brk id="123" max="16383" man="1"/>
    <brk id="164" max="16383" man="1"/>
    <brk id="205" max="16383" man="1"/>
    <brk id="246" max="16383" man="1"/>
    <brk id="28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333BE-4A47-45AA-B4BE-37F4715F8F16}">
  <sheetPr>
    <tabColor indexed="50"/>
  </sheetPr>
  <dimension ref="A1:WXB40"/>
  <sheetViews>
    <sheetView showGridLines="0" showZeros="0" view="pageBreakPreview" topLeftCell="A10" zoomScaleNormal="100" zoomScaleSheetLayoutView="100" workbookViewId="0">
      <selection activeCell="B2" sqref="B2"/>
    </sheetView>
  </sheetViews>
  <sheetFormatPr defaultColWidth="0" defaultRowHeight="0" customHeight="1" zeroHeight="1" x14ac:dyDescent="0.15"/>
  <cols>
    <col min="1" max="1" width="1.5" style="1" customWidth="1"/>
    <col min="2" max="14" width="3.625" style="343" customWidth="1"/>
    <col min="15" max="18" width="3.125" style="343" customWidth="1"/>
    <col min="19" max="19" width="3" style="343" customWidth="1"/>
    <col min="20" max="24" width="3.125" style="343" customWidth="1"/>
    <col min="25" max="25" width="2.125" style="343" customWidth="1"/>
    <col min="26" max="28" width="3.125" style="343" customWidth="1"/>
    <col min="29" max="29" width="2.125" style="343" customWidth="1"/>
    <col min="30" max="32" width="3.125" style="343" customWidth="1"/>
    <col min="33" max="33" width="2.125" style="343" customWidth="1"/>
    <col min="34" max="36" width="3.125" style="343" customWidth="1"/>
    <col min="37" max="37" width="2.125" style="343" customWidth="1"/>
    <col min="38" max="43" width="3.125" style="343" customWidth="1"/>
    <col min="44" max="44" width="1.25" style="343" customWidth="1"/>
    <col min="45" max="45" width="2" style="343" customWidth="1"/>
    <col min="46" max="46" width="1.375" style="1" customWidth="1"/>
    <col min="47" max="47" width="1.25" style="1" hidden="1"/>
    <col min="48" max="48" width="8.75" style="1" hidden="1"/>
    <col min="49" max="49" width="9" style="1" hidden="1"/>
    <col min="50" max="50" width="31.25" style="1" hidden="1"/>
    <col min="51" max="256" width="9" style="1" hidden="1"/>
    <col min="257" max="257" width="1.5" style="1" customWidth="1"/>
    <col min="258" max="270" width="3.625" style="1" customWidth="1"/>
    <col min="271" max="274" width="3.125" style="1" customWidth="1"/>
    <col min="275" max="275" width="3" style="1" customWidth="1"/>
    <col min="276" max="280" width="3.125" style="1" customWidth="1"/>
    <col min="281" max="281" width="2.125" style="1" customWidth="1"/>
    <col min="282" max="284" width="3.125" style="1" customWidth="1"/>
    <col min="285" max="285" width="2.125" style="1" customWidth="1"/>
    <col min="286" max="288" width="3.125" style="1" customWidth="1"/>
    <col min="289" max="289" width="2.125" style="1" customWidth="1"/>
    <col min="290" max="292" width="3.125" style="1" customWidth="1"/>
    <col min="293" max="293" width="2.125" style="1" customWidth="1"/>
    <col min="294" max="299" width="3.125" style="1" customWidth="1"/>
    <col min="300" max="300" width="1.25" style="1" customWidth="1"/>
    <col min="301" max="301" width="2" style="1" customWidth="1"/>
    <col min="302" max="302" width="1.375" style="1" customWidth="1"/>
    <col min="303" max="512" width="9" style="1" hidden="1"/>
    <col min="513" max="513" width="1.5" style="1" customWidth="1"/>
    <col min="514" max="526" width="3.625" style="1" customWidth="1"/>
    <col min="527" max="530" width="3.125" style="1" customWidth="1"/>
    <col min="531" max="531" width="3" style="1" customWidth="1"/>
    <col min="532" max="536" width="3.125" style="1" customWidth="1"/>
    <col min="537" max="537" width="2.125" style="1" customWidth="1"/>
    <col min="538" max="540" width="3.125" style="1" customWidth="1"/>
    <col min="541" max="541" width="2.125" style="1" customWidth="1"/>
    <col min="542" max="544" width="3.125" style="1" customWidth="1"/>
    <col min="545" max="545" width="2.125" style="1" customWidth="1"/>
    <col min="546" max="548" width="3.125" style="1" customWidth="1"/>
    <col min="549" max="549" width="2.125" style="1" customWidth="1"/>
    <col min="550" max="555" width="3.125" style="1" customWidth="1"/>
    <col min="556" max="556" width="1.25" style="1" customWidth="1"/>
    <col min="557" max="557" width="2" style="1" customWidth="1"/>
    <col min="558" max="558" width="1.375" style="1" customWidth="1"/>
    <col min="559" max="768" width="9" style="1" hidden="1"/>
    <col min="769" max="769" width="1.5" style="1" customWidth="1"/>
    <col min="770" max="782" width="3.625" style="1" customWidth="1"/>
    <col min="783" max="786" width="3.125" style="1" customWidth="1"/>
    <col min="787" max="787" width="3" style="1" customWidth="1"/>
    <col min="788" max="792" width="3.125" style="1" customWidth="1"/>
    <col min="793" max="793" width="2.125" style="1" customWidth="1"/>
    <col min="794" max="796" width="3.125" style="1" customWidth="1"/>
    <col min="797" max="797" width="2.125" style="1" customWidth="1"/>
    <col min="798" max="800" width="3.125" style="1" customWidth="1"/>
    <col min="801" max="801" width="2.125" style="1" customWidth="1"/>
    <col min="802" max="804" width="3.125" style="1" customWidth="1"/>
    <col min="805" max="805" width="2.125" style="1" customWidth="1"/>
    <col min="806" max="811" width="3.125" style="1" customWidth="1"/>
    <col min="812" max="812" width="1.25" style="1" customWidth="1"/>
    <col min="813" max="813" width="2" style="1" customWidth="1"/>
    <col min="814" max="814" width="1.375" style="1" customWidth="1"/>
    <col min="815" max="1024" width="9" style="1" hidden="1"/>
    <col min="1025" max="1025" width="1.5" style="1" customWidth="1"/>
    <col min="1026" max="1038" width="3.625" style="1" customWidth="1"/>
    <col min="1039" max="1042" width="3.125" style="1" customWidth="1"/>
    <col min="1043" max="1043" width="3" style="1" customWidth="1"/>
    <col min="1044" max="1048" width="3.125" style="1" customWidth="1"/>
    <col min="1049" max="1049" width="2.125" style="1" customWidth="1"/>
    <col min="1050" max="1052" width="3.125" style="1" customWidth="1"/>
    <col min="1053" max="1053" width="2.125" style="1" customWidth="1"/>
    <col min="1054" max="1056" width="3.125" style="1" customWidth="1"/>
    <col min="1057" max="1057" width="2.125" style="1" customWidth="1"/>
    <col min="1058" max="1060" width="3.125" style="1" customWidth="1"/>
    <col min="1061" max="1061" width="2.125" style="1" customWidth="1"/>
    <col min="1062" max="1067" width="3.125" style="1" customWidth="1"/>
    <col min="1068" max="1068" width="1.25" style="1" customWidth="1"/>
    <col min="1069" max="1069" width="2" style="1" customWidth="1"/>
    <col min="1070" max="1070" width="1.375" style="1" customWidth="1"/>
    <col min="1071" max="1280" width="9" style="1" hidden="1"/>
    <col min="1281" max="1281" width="1.5" style="1" customWidth="1"/>
    <col min="1282" max="1294" width="3.625" style="1" customWidth="1"/>
    <col min="1295" max="1298" width="3.125" style="1" customWidth="1"/>
    <col min="1299" max="1299" width="3" style="1" customWidth="1"/>
    <col min="1300" max="1304" width="3.125" style="1" customWidth="1"/>
    <col min="1305" max="1305" width="2.125" style="1" customWidth="1"/>
    <col min="1306" max="1308" width="3.125" style="1" customWidth="1"/>
    <col min="1309" max="1309" width="2.125" style="1" customWidth="1"/>
    <col min="1310" max="1312" width="3.125" style="1" customWidth="1"/>
    <col min="1313" max="1313" width="2.125" style="1" customWidth="1"/>
    <col min="1314" max="1316" width="3.125" style="1" customWidth="1"/>
    <col min="1317" max="1317" width="2.125" style="1" customWidth="1"/>
    <col min="1318" max="1323" width="3.125" style="1" customWidth="1"/>
    <col min="1324" max="1324" width="1.25" style="1" customWidth="1"/>
    <col min="1325" max="1325" width="2" style="1" customWidth="1"/>
    <col min="1326" max="1326" width="1.375" style="1" customWidth="1"/>
    <col min="1327" max="1536" width="9" style="1" hidden="1"/>
    <col min="1537" max="1537" width="1.5" style="1" customWidth="1"/>
    <col min="1538" max="1550" width="3.625" style="1" customWidth="1"/>
    <col min="1551" max="1554" width="3.125" style="1" customWidth="1"/>
    <col min="1555" max="1555" width="3" style="1" customWidth="1"/>
    <col min="1556" max="1560" width="3.125" style="1" customWidth="1"/>
    <col min="1561" max="1561" width="2.125" style="1" customWidth="1"/>
    <col min="1562" max="1564" width="3.125" style="1" customWidth="1"/>
    <col min="1565" max="1565" width="2.125" style="1" customWidth="1"/>
    <col min="1566" max="1568" width="3.125" style="1" customWidth="1"/>
    <col min="1569" max="1569" width="2.125" style="1" customWidth="1"/>
    <col min="1570" max="1572" width="3.125" style="1" customWidth="1"/>
    <col min="1573" max="1573" width="2.125" style="1" customWidth="1"/>
    <col min="1574" max="1579" width="3.125" style="1" customWidth="1"/>
    <col min="1580" max="1580" width="1.25" style="1" customWidth="1"/>
    <col min="1581" max="1581" width="2" style="1" customWidth="1"/>
    <col min="1582" max="1582" width="1.375" style="1" customWidth="1"/>
    <col min="1583" max="1792" width="9" style="1" hidden="1"/>
    <col min="1793" max="1793" width="1.5" style="1" customWidth="1"/>
    <col min="1794" max="1806" width="3.625" style="1" customWidth="1"/>
    <col min="1807" max="1810" width="3.125" style="1" customWidth="1"/>
    <col min="1811" max="1811" width="3" style="1" customWidth="1"/>
    <col min="1812" max="1816" width="3.125" style="1" customWidth="1"/>
    <col min="1817" max="1817" width="2.125" style="1" customWidth="1"/>
    <col min="1818" max="1820" width="3.125" style="1" customWidth="1"/>
    <col min="1821" max="1821" width="2.125" style="1" customWidth="1"/>
    <col min="1822" max="1824" width="3.125" style="1" customWidth="1"/>
    <col min="1825" max="1825" width="2.125" style="1" customWidth="1"/>
    <col min="1826" max="1828" width="3.125" style="1" customWidth="1"/>
    <col min="1829" max="1829" width="2.125" style="1" customWidth="1"/>
    <col min="1830" max="1835" width="3.125" style="1" customWidth="1"/>
    <col min="1836" max="1836" width="1.25" style="1" customWidth="1"/>
    <col min="1837" max="1837" width="2" style="1" customWidth="1"/>
    <col min="1838" max="1838" width="1.375" style="1" customWidth="1"/>
    <col min="1839" max="2048" width="9" style="1" hidden="1"/>
    <col min="2049" max="2049" width="1.5" style="1" customWidth="1"/>
    <col min="2050" max="2062" width="3.625" style="1" customWidth="1"/>
    <col min="2063" max="2066" width="3.125" style="1" customWidth="1"/>
    <col min="2067" max="2067" width="3" style="1" customWidth="1"/>
    <col min="2068" max="2072" width="3.125" style="1" customWidth="1"/>
    <col min="2073" max="2073" width="2.125" style="1" customWidth="1"/>
    <col min="2074" max="2076" width="3.125" style="1" customWidth="1"/>
    <col min="2077" max="2077" width="2.125" style="1" customWidth="1"/>
    <col min="2078" max="2080" width="3.125" style="1" customWidth="1"/>
    <col min="2081" max="2081" width="2.125" style="1" customWidth="1"/>
    <col min="2082" max="2084" width="3.125" style="1" customWidth="1"/>
    <col min="2085" max="2085" width="2.125" style="1" customWidth="1"/>
    <col min="2086" max="2091" width="3.125" style="1" customWidth="1"/>
    <col min="2092" max="2092" width="1.25" style="1" customWidth="1"/>
    <col min="2093" max="2093" width="2" style="1" customWidth="1"/>
    <col min="2094" max="2094" width="1.375" style="1" customWidth="1"/>
    <col min="2095" max="2304" width="9" style="1" hidden="1"/>
    <col min="2305" max="2305" width="1.5" style="1" customWidth="1"/>
    <col min="2306" max="2318" width="3.625" style="1" customWidth="1"/>
    <col min="2319" max="2322" width="3.125" style="1" customWidth="1"/>
    <col min="2323" max="2323" width="3" style="1" customWidth="1"/>
    <col min="2324" max="2328" width="3.125" style="1" customWidth="1"/>
    <col min="2329" max="2329" width="2.125" style="1" customWidth="1"/>
    <col min="2330" max="2332" width="3.125" style="1" customWidth="1"/>
    <col min="2333" max="2333" width="2.125" style="1" customWidth="1"/>
    <col min="2334" max="2336" width="3.125" style="1" customWidth="1"/>
    <col min="2337" max="2337" width="2.125" style="1" customWidth="1"/>
    <col min="2338" max="2340" width="3.125" style="1" customWidth="1"/>
    <col min="2341" max="2341" width="2.125" style="1" customWidth="1"/>
    <col min="2342" max="2347" width="3.125" style="1" customWidth="1"/>
    <col min="2348" max="2348" width="1.25" style="1" customWidth="1"/>
    <col min="2349" max="2349" width="2" style="1" customWidth="1"/>
    <col min="2350" max="2350" width="1.375" style="1" customWidth="1"/>
    <col min="2351" max="2560" width="9" style="1" hidden="1"/>
    <col min="2561" max="2561" width="1.5" style="1" customWidth="1"/>
    <col min="2562" max="2574" width="3.625" style="1" customWidth="1"/>
    <col min="2575" max="2578" width="3.125" style="1" customWidth="1"/>
    <col min="2579" max="2579" width="3" style="1" customWidth="1"/>
    <col min="2580" max="2584" width="3.125" style="1" customWidth="1"/>
    <col min="2585" max="2585" width="2.125" style="1" customWidth="1"/>
    <col min="2586" max="2588" width="3.125" style="1" customWidth="1"/>
    <col min="2589" max="2589" width="2.125" style="1" customWidth="1"/>
    <col min="2590" max="2592" width="3.125" style="1" customWidth="1"/>
    <col min="2593" max="2593" width="2.125" style="1" customWidth="1"/>
    <col min="2594" max="2596" width="3.125" style="1" customWidth="1"/>
    <col min="2597" max="2597" width="2.125" style="1" customWidth="1"/>
    <col min="2598" max="2603" width="3.125" style="1" customWidth="1"/>
    <col min="2604" max="2604" width="1.25" style="1" customWidth="1"/>
    <col min="2605" max="2605" width="2" style="1" customWidth="1"/>
    <col min="2606" max="2606" width="1.375" style="1" customWidth="1"/>
    <col min="2607" max="2816" width="9" style="1" hidden="1"/>
    <col min="2817" max="2817" width="1.5" style="1" customWidth="1"/>
    <col min="2818" max="2830" width="3.625" style="1" customWidth="1"/>
    <col min="2831" max="2834" width="3.125" style="1" customWidth="1"/>
    <col min="2835" max="2835" width="3" style="1" customWidth="1"/>
    <col min="2836" max="2840" width="3.125" style="1" customWidth="1"/>
    <col min="2841" max="2841" width="2.125" style="1" customWidth="1"/>
    <col min="2842" max="2844" width="3.125" style="1" customWidth="1"/>
    <col min="2845" max="2845" width="2.125" style="1" customWidth="1"/>
    <col min="2846" max="2848" width="3.125" style="1" customWidth="1"/>
    <col min="2849" max="2849" width="2.125" style="1" customWidth="1"/>
    <col min="2850" max="2852" width="3.125" style="1" customWidth="1"/>
    <col min="2853" max="2853" width="2.125" style="1" customWidth="1"/>
    <col min="2854" max="2859" width="3.125" style="1" customWidth="1"/>
    <col min="2860" max="2860" width="1.25" style="1" customWidth="1"/>
    <col min="2861" max="2861" width="2" style="1" customWidth="1"/>
    <col min="2862" max="2862" width="1.375" style="1" customWidth="1"/>
    <col min="2863" max="3072" width="9" style="1" hidden="1"/>
    <col min="3073" max="3073" width="1.5" style="1" customWidth="1"/>
    <col min="3074" max="3086" width="3.625" style="1" customWidth="1"/>
    <col min="3087" max="3090" width="3.125" style="1" customWidth="1"/>
    <col min="3091" max="3091" width="3" style="1" customWidth="1"/>
    <col min="3092" max="3096" width="3.125" style="1" customWidth="1"/>
    <col min="3097" max="3097" width="2.125" style="1" customWidth="1"/>
    <col min="3098" max="3100" width="3.125" style="1" customWidth="1"/>
    <col min="3101" max="3101" width="2.125" style="1" customWidth="1"/>
    <col min="3102" max="3104" width="3.125" style="1" customWidth="1"/>
    <col min="3105" max="3105" width="2.125" style="1" customWidth="1"/>
    <col min="3106" max="3108" width="3.125" style="1" customWidth="1"/>
    <col min="3109" max="3109" width="2.125" style="1" customWidth="1"/>
    <col min="3110" max="3115" width="3.125" style="1" customWidth="1"/>
    <col min="3116" max="3116" width="1.25" style="1" customWidth="1"/>
    <col min="3117" max="3117" width="2" style="1" customWidth="1"/>
    <col min="3118" max="3118" width="1.375" style="1" customWidth="1"/>
    <col min="3119" max="3328" width="9" style="1" hidden="1"/>
    <col min="3329" max="3329" width="1.5" style="1" customWidth="1"/>
    <col min="3330" max="3342" width="3.625" style="1" customWidth="1"/>
    <col min="3343" max="3346" width="3.125" style="1" customWidth="1"/>
    <col min="3347" max="3347" width="3" style="1" customWidth="1"/>
    <col min="3348" max="3352" width="3.125" style="1" customWidth="1"/>
    <col min="3353" max="3353" width="2.125" style="1" customWidth="1"/>
    <col min="3354" max="3356" width="3.125" style="1" customWidth="1"/>
    <col min="3357" max="3357" width="2.125" style="1" customWidth="1"/>
    <col min="3358" max="3360" width="3.125" style="1" customWidth="1"/>
    <col min="3361" max="3361" width="2.125" style="1" customWidth="1"/>
    <col min="3362" max="3364" width="3.125" style="1" customWidth="1"/>
    <col min="3365" max="3365" width="2.125" style="1" customWidth="1"/>
    <col min="3366" max="3371" width="3.125" style="1" customWidth="1"/>
    <col min="3372" max="3372" width="1.25" style="1" customWidth="1"/>
    <col min="3373" max="3373" width="2" style="1" customWidth="1"/>
    <col min="3374" max="3374" width="1.375" style="1" customWidth="1"/>
    <col min="3375" max="3584" width="9" style="1" hidden="1"/>
    <col min="3585" max="3585" width="1.5" style="1" customWidth="1"/>
    <col min="3586" max="3598" width="3.625" style="1" customWidth="1"/>
    <col min="3599" max="3602" width="3.125" style="1" customWidth="1"/>
    <col min="3603" max="3603" width="3" style="1" customWidth="1"/>
    <col min="3604" max="3608" width="3.125" style="1" customWidth="1"/>
    <col min="3609" max="3609" width="2.125" style="1" customWidth="1"/>
    <col min="3610" max="3612" width="3.125" style="1" customWidth="1"/>
    <col min="3613" max="3613" width="2.125" style="1" customWidth="1"/>
    <col min="3614" max="3616" width="3.125" style="1" customWidth="1"/>
    <col min="3617" max="3617" width="2.125" style="1" customWidth="1"/>
    <col min="3618" max="3620" width="3.125" style="1" customWidth="1"/>
    <col min="3621" max="3621" width="2.125" style="1" customWidth="1"/>
    <col min="3622" max="3627" width="3.125" style="1" customWidth="1"/>
    <col min="3628" max="3628" width="1.25" style="1" customWidth="1"/>
    <col min="3629" max="3629" width="2" style="1" customWidth="1"/>
    <col min="3630" max="3630" width="1.375" style="1" customWidth="1"/>
    <col min="3631" max="3840" width="9" style="1" hidden="1"/>
    <col min="3841" max="3841" width="1.5" style="1" customWidth="1"/>
    <col min="3842" max="3854" width="3.625" style="1" customWidth="1"/>
    <col min="3855" max="3858" width="3.125" style="1" customWidth="1"/>
    <col min="3859" max="3859" width="3" style="1" customWidth="1"/>
    <col min="3860" max="3864" width="3.125" style="1" customWidth="1"/>
    <col min="3865" max="3865" width="2.125" style="1" customWidth="1"/>
    <col min="3866" max="3868" width="3.125" style="1" customWidth="1"/>
    <col min="3869" max="3869" width="2.125" style="1" customWidth="1"/>
    <col min="3870" max="3872" width="3.125" style="1" customWidth="1"/>
    <col min="3873" max="3873" width="2.125" style="1" customWidth="1"/>
    <col min="3874" max="3876" width="3.125" style="1" customWidth="1"/>
    <col min="3877" max="3877" width="2.125" style="1" customWidth="1"/>
    <col min="3878" max="3883" width="3.125" style="1" customWidth="1"/>
    <col min="3884" max="3884" width="1.25" style="1" customWidth="1"/>
    <col min="3885" max="3885" width="2" style="1" customWidth="1"/>
    <col min="3886" max="3886" width="1.375" style="1" customWidth="1"/>
    <col min="3887" max="4096" width="9" style="1" hidden="1"/>
    <col min="4097" max="4097" width="1.5" style="1" customWidth="1"/>
    <col min="4098" max="4110" width="3.625" style="1" customWidth="1"/>
    <col min="4111" max="4114" width="3.125" style="1" customWidth="1"/>
    <col min="4115" max="4115" width="3" style="1" customWidth="1"/>
    <col min="4116" max="4120" width="3.125" style="1" customWidth="1"/>
    <col min="4121" max="4121" width="2.125" style="1" customWidth="1"/>
    <col min="4122" max="4124" width="3.125" style="1" customWidth="1"/>
    <col min="4125" max="4125" width="2.125" style="1" customWidth="1"/>
    <col min="4126" max="4128" width="3.125" style="1" customWidth="1"/>
    <col min="4129" max="4129" width="2.125" style="1" customWidth="1"/>
    <col min="4130" max="4132" width="3.125" style="1" customWidth="1"/>
    <col min="4133" max="4133" width="2.125" style="1" customWidth="1"/>
    <col min="4134" max="4139" width="3.125" style="1" customWidth="1"/>
    <col min="4140" max="4140" width="1.25" style="1" customWidth="1"/>
    <col min="4141" max="4141" width="2" style="1" customWidth="1"/>
    <col min="4142" max="4142" width="1.375" style="1" customWidth="1"/>
    <col min="4143" max="4352" width="9" style="1" hidden="1"/>
    <col min="4353" max="4353" width="1.5" style="1" customWidth="1"/>
    <col min="4354" max="4366" width="3.625" style="1" customWidth="1"/>
    <col min="4367" max="4370" width="3.125" style="1" customWidth="1"/>
    <col min="4371" max="4371" width="3" style="1" customWidth="1"/>
    <col min="4372" max="4376" width="3.125" style="1" customWidth="1"/>
    <col min="4377" max="4377" width="2.125" style="1" customWidth="1"/>
    <col min="4378" max="4380" width="3.125" style="1" customWidth="1"/>
    <col min="4381" max="4381" width="2.125" style="1" customWidth="1"/>
    <col min="4382" max="4384" width="3.125" style="1" customWidth="1"/>
    <col min="4385" max="4385" width="2.125" style="1" customWidth="1"/>
    <col min="4386" max="4388" width="3.125" style="1" customWidth="1"/>
    <col min="4389" max="4389" width="2.125" style="1" customWidth="1"/>
    <col min="4390" max="4395" width="3.125" style="1" customWidth="1"/>
    <col min="4396" max="4396" width="1.25" style="1" customWidth="1"/>
    <col min="4397" max="4397" width="2" style="1" customWidth="1"/>
    <col min="4398" max="4398" width="1.375" style="1" customWidth="1"/>
    <col min="4399" max="4608" width="9" style="1" hidden="1"/>
    <col min="4609" max="4609" width="1.5" style="1" customWidth="1"/>
    <col min="4610" max="4622" width="3.625" style="1" customWidth="1"/>
    <col min="4623" max="4626" width="3.125" style="1" customWidth="1"/>
    <col min="4627" max="4627" width="3" style="1" customWidth="1"/>
    <col min="4628" max="4632" width="3.125" style="1" customWidth="1"/>
    <col min="4633" max="4633" width="2.125" style="1" customWidth="1"/>
    <col min="4634" max="4636" width="3.125" style="1" customWidth="1"/>
    <col min="4637" max="4637" width="2.125" style="1" customWidth="1"/>
    <col min="4638" max="4640" width="3.125" style="1" customWidth="1"/>
    <col min="4641" max="4641" width="2.125" style="1" customWidth="1"/>
    <col min="4642" max="4644" width="3.125" style="1" customWidth="1"/>
    <col min="4645" max="4645" width="2.125" style="1" customWidth="1"/>
    <col min="4646" max="4651" width="3.125" style="1" customWidth="1"/>
    <col min="4652" max="4652" width="1.25" style="1" customWidth="1"/>
    <col min="4653" max="4653" width="2" style="1" customWidth="1"/>
    <col min="4654" max="4654" width="1.375" style="1" customWidth="1"/>
    <col min="4655" max="4864" width="9" style="1" hidden="1"/>
    <col min="4865" max="4865" width="1.5" style="1" customWidth="1"/>
    <col min="4866" max="4878" width="3.625" style="1" customWidth="1"/>
    <col min="4879" max="4882" width="3.125" style="1" customWidth="1"/>
    <col min="4883" max="4883" width="3" style="1" customWidth="1"/>
    <col min="4884" max="4888" width="3.125" style="1" customWidth="1"/>
    <col min="4889" max="4889" width="2.125" style="1" customWidth="1"/>
    <col min="4890" max="4892" width="3.125" style="1" customWidth="1"/>
    <col min="4893" max="4893" width="2.125" style="1" customWidth="1"/>
    <col min="4894" max="4896" width="3.125" style="1" customWidth="1"/>
    <col min="4897" max="4897" width="2.125" style="1" customWidth="1"/>
    <col min="4898" max="4900" width="3.125" style="1" customWidth="1"/>
    <col min="4901" max="4901" width="2.125" style="1" customWidth="1"/>
    <col min="4902" max="4907" width="3.125" style="1" customWidth="1"/>
    <col min="4908" max="4908" width="1.25" style="1" customWidth="1"/>
    <col min="4909" max="4909" width="2" style="1" customWidth="1"/>
    <col min="4910" max="4910" width="1.375" style="1" customWidth="1"/>
    <col min="4911" max="5120" width="9" style="1" hidden="1"/>
    <col min="5121" max="5121" width="1.5" style="1" customWidth="1"/>
    <col min="5122" max="5134" width="3.625" style="1" customWidth="1"/>
    <col min="5135" max="5138" width="3.125" style="1" customWidth="1"/>
    <col min="5139" max="5139" width="3" style="1" customWidth="1"/>
    <col min="5140" max="5144" width="3.125" style="1" customWidth="1"/>
    <col min="5145" max="5145" width="2.125" style="1" customWidth="1"/>
    <col min="5146" max="5148" width="3.125" style="1" customWidth="1"/>
    <col min="5149" max="5149" width="2.125" style="1" customWidth="1"/>
    <col min="5150" max="5152" width="3.125" style="1" customWidth="1"/>
    <col min="5153" max="5153" width="2.125" style="1" customWidth="1"/>
    <col min="5154" max="5156" width="3.125" style="1" customWidth="1"/>
    <col min="5157" max="5157" width="2.125" style="1" customWidth="1"/>
    <col min="5158" max="5163" width="3.125" style="1" customWidth="1"/>
    <col min="5164" max="5164" width="1.25" style="1" customWidth="1"/>
    <col min="5165" max="5165" width="2" style="1" customWidth="1"/>
    <col min="5166" max="5166" width="1.375" style="1" customWidth="1"/>
    <col min="5167" max="5376" width="9" style="1" hidden="1"/>
    <col min="5377" max="5377" width="1.5" style="1" customWidth="1"/>
    <col min="5378" max="5390" width="3.625" style="1" customWidth="1"/>
    <col min="5391" max="5394" width="3.125" style="1" customWidth="1"/>
    <col min="5395" max="5395" width="3" style="1" customWidth="1"/>
    <col min="5396" max="5400" width="3.125" style="1" customWidth="1"/>
    <col min="5401" max="5401" width="2.125" style="1" customWidth="1"/>
    <col min="5402" max="5404" width="3.125" style="1" customWidth="1"/>
    <col min="5405" max="5405" width="2.125" style="1" customWidth="1"/>
    <col min="5406" max="5408" width="3.125" style="1" customWidth="1"/>
    <col min="5409" max="5409" width="2.125" style="1" customWidth="1"/>
    <col min="5410" max="5412" width="3.125" style="1" customWidth="1"/>
    <col min="5413" max="5413" width="2.125" style="1" customWidth="1"/>
    <col min="5414" max="5419" width="3.125" style="1" customWidth="1"/>
    <col min="5420" max="5420" width="1.25" style="1" customWidth="1"/>
    <col min="5421" max="5421" width="2" style="1" customWidth="1"/>
    <col min="5422" max="5422" width="1.375" style="1" customWidth="1"/>
    <col min="5423" max="5632" width="9" style="1" hidden="1"/>
    <col min="5633" max="5633" width="1.5" style="1" customWidth="1"/>
    <col min="5634" max="5646" width="3.625" style="1" customWidth="1"/>
    <col min="5647" max="5650" width="3.125" style="1" customWidth="1"/>
    <col min="5651" max="5651" width="3" style="1" customWidth="1"/>
    <col min="5652" max="5656" width="3.125" style="1" customWidth="1"/>
    <col min="5657" max="5657" width="2.125" style="1" customWidth="1"/>
    <col min="5658" max="5660" width="3.125" style="1" customWidth="1"/>
    <col min="5661" max="5661" width="2.125" style="1" customWidth="1"/>
    <col min="5662" max="5664" width="3.125" style="1" customWidth="1"/>
    <col min="5665" max="5665" width="2.125" style="1" customWidth="1"/>
    <col min="5666" max="5668" width="3.125" style="1" customWidth="1"/>
    <col min="5669" max="5669" width="2.125" style="1" customWidth="1"/>
    <col min="5670" max="5675" width="3.125" style="1" customWidth="1"/>
    <col min="5676" max="5676" width="1.25" style="1" customWidth="1"/>
    <col min="5677" max="5677" width="2" style="1" customWidth="1"/>
    <col min="5678" max="5678" width="1.375" style="1" customWidth="1"/>
    <col min="5679" max="5888" width="9" style="1" hidden="1"/>
    <col min="5889" max="5889" width="1.5" style="1" customWidth="1"/>
    <col min="5890" max="5902" width="3.625" style="1" customWidth="1"/>
    <col min="5903" max="5906" width="3.125" style="1" customWidth="1"/>
    <col min="5907" max="5907" width="3" style="1" customWidth="1"/>
    <col min="5908" max="5912" width="3.125" style="1" customWidth="1"/>
    <col min="5913" max="5913" width="2.125" style="1" customWidth="1"/>
    <col min="5914" max="5916" width="3.125" style="1" customWidth="1"/>
    <col min="5917" max="5917" width="2.125" style="1" customWidth="1"/>
    <col min="5918" max="5920" width="3.125" style="1" customWidth="1"/>
    <col min="5921" max="5921" width="2.125" style="1" customWidth="1"/>
    <col min="5922" max="5924" width="3.125" style="1" customWidth="1"/>
    <col min="5925" max="5925" width="2.125" style="1" customWidth="1"/>
    <col min="5926" max="5931" width="3.125" style="1" customWidth="1"/>
    <col min="5932" max="5932" width="1.25" style="1" customWidth="1"/>
    <col min="5933" max="5933" width="2" style="1" customWidth="1"/>
    <col min="5934" max="5934" width="1.375" style="1" customWidth="1"/>
    <col min="5935" max="6144" width="9" style="1" hidden="1"/>
    <col min="6145" max="6145" width="1.5" style="1" customWidth="1"/>
    <col min="6146" max="6158" width="3.625" style="1" customWidth="1"/>
    <col min="6159" max="6162" width="3.125" style="1" customWidth="1"/>
    <col min="6163" max="6163" width="3" style="1" customWidth="1"/>
    <col min="6164" max="6168" width="3.125" style="1" customWidth="1"/>
    <col min="6169" max="6169" width="2.125" style="1" customWidth="1"/>
    <col min="6170" max="6172" width="3.125" style="1" customWidth="1"/>
    <col min="6173" max="6173" width="2.125" style="1" customWidth="1"/>
    <col min="6174" max="6176" width="3.125" style="1" customWidth="1"/>
    <col min="6177" max="6177" width="2.125" style="1" customWidth="1"/>
    <col min="6178" max="6180" width="3.125" style="1" customWidth="1"/>
    <col min="6181" max="6181" width="2.125" style="1" customWidth="1"/>
    <col min="6182" max="6187" width="3.125" style="1" customWidth="1"/>
    <col min="6188" max="6188" width="1.25" style="1" customWidth="1"/>
    <col min="6189" max="6189" width="2" style="1" customWidth="1"/>
    <col min="6190" max="6190" width="1.375" style="1" customWidth="1"/>
    <col min="6191" max="6400" width="9" style="1" hidden="1"/>
    <col min="6401" max="6401" width="1.5" style="1" customWidth="1"/>
    <col min="6402" max="6414" width="3.625" style="1" customWidth="1"/>
    <col min="6415" max="6418" width="3.125" style="1" customWidth="1"/>
    <col min="6419" max="6419" width="3" style="1" customWidth="1"/>
    <col min="6420" max="6424" width="3.125" style="1" customWidth="1"/>
    <col min="6425" max="6425" width="2.125" style="1" customWidth="1"/>
    <col min="6426" max="6428" width="3.125" style="1" customWidth="1"/>
    <col min="6429" max="6429" width="2.125" style="1" customWidth="1"/>
    <col min="6430" max="6432" width="3.125" style="1" customWidth="1"/>
    <col min="6433" max="6433" width="2.125" style="1" customWidth="1"/>
    <col min="6434" max="6436" width="3.125" style="1" customWidth="1"/>
    <col min="6437" max="6437" width="2.125" style="1" customWidth="1"/>
    <col min="6438" max="6443" width="3.125" style="1" customWidth="1"/>
    <col min="6444" max="6444" width="1.25" style="1" customWidth="1"/>
    <col min="6445" max="6445" width="2" style="1" customWidth="1"/>
    <col min="6446" max="6446" width="1.375" style="1" customWidth="1"/>
    <col min="6447" max="6656" width="9" style="1" hidden="1"/>
    <col min="6657" max="6657" width="1.5" style="1" customWidth="1"/>
    <col min="6658" max="6670" width="3.625" style="1" customWidth="1"/>
    <col min="6671" max="6674" width="3.125" style="1" customWidth="1"/>
    <col min="6675" max="6675" width="3" style="1" customWidth="1"/>
    <col min="6676" max="6680" width="3.125" style="1" customWidth="1"/>
    <col min="6681" max="6681" width="2.125" style="1" customWidth="1"/>
    <col min="6682" max="6684" width="3.125" style="1" customWidth="1"/>
    <col min="6685" max="6685" width="2.125" style="1" customWidth="1"/>
    <col min="6686" max="6688" width="3.125" style="1" customWidth="1"/>
    <col min="6689" max="6689" width="2.125" style="1" customWidth="1"/>
    <col min="6690" max="6692" width="3.125" style="1" customWidth="1"/>
    <col min="6693" max="6693" width="2.125" style="1" customWidth="1"/>
    <col min="6694" max="6699" width="3.125" style="1" customWidth="1"/>
    <col min="6700" max="6700" width="1.25" style="1" customWidth="1"/>
    <col min="6701" max="6701" width="2" style="1" customWidth="1"/>
    <col min="6702" max="6702" width="1.375" style="1" customWidth="1"/>
    <col min="6703" max="6912" width="9" style="1" hidden="1"/>
    <col min="6913" max="6913" width="1.5" style="1" customWidth="1"/>
    <col min="6914" max="6926" width="3.625" style="1" customWidth="1"/>
    <col min="6927" max="6930" width="3.125" style="1" customWidth="1"/>
    <col min="6931" max="6931" width="3" style="1" customWidth="1"/>
    <col min="6932" max="6936" width="3.125" style="1" customWidth="1"/>
    <col min="6937" max="6937" width="2.125" style="1" customWidth="1"/>
    <col min="6938" max="6940" width="3.125" style="1" customWidth="1"/>
    <col min="6941" max="6941" width="2.125" style="1" customWidth="1"/>
    <col min="6942" max="6944" width="3.125" style="1" customWidth="1"/>
    <col min="6945" max="6945" width="2.125" style="1" customWidth="1"/>
    <col min="6946" max="6948" width="3.125" style="1" customWidth="1"/>
    <col min="6949" max="6949" width="2.125" style="1" customWidth="1"/>
    <col min="6950" max="6955" width="3.125" style="1" customWidth="1"/>
    <col min="6956" max="6956" width="1.25" style="1" customWidth="1"/>
    <col min="6957" max="6957" width="2" style="1" customWidth="1"/>
    <col min="6958" max="6958" width="1.375" style="1" customWidth="1"/>
    <col min="6959" max="7168" width="9" style="1" hidden="1"/>
    <col min="7169" max="7169" width="1.5" style="1" customWidth="1"/>
    <col min="7170" max="7182" width="3.625" style="1" customWidth="1"/>
    <col min="7183" max="7186" width="3.125" style="1" customWidth="1"/>
    <col min="7187" max="7187" width="3" style="1" customWidth="1"/>
    <col min="7188" max="7192" width="3.125" style="1" customWidth="1"/>
    <col min="7193" max="7193" width="2.125" style="1" customWidth="1"/>
    <col min="7194" max="7196" width="3.125" style="1" customWidth="1"/>
    <col min="7197" max="7197" width="2.125" style="1" customWidth="1"/>
    <col min="7198" max="7200" width="3.125" style="1" customWidth="1"/>
    <col min="7201" max="7201" width="2.125" style="1" customWidth="1"/>
    <col min="7202" max="7204" width="3.125" style="1" customWidth="1"/>
    <col min="7205" max="7205" width="2.125" style="1" customWidth="1"/>
    <col min="7206" max="7211" width="3.125" style="1" customWidth="1"/>
    <col min="7212" max="7212" width="1.25" style="1" customWidth="1"/>
    <col min="7213" max="7213" width="2" style="1" customWidth="1"/>
    <col min="7214" max="7214" width="1.375" style="1" customWidth="1"/>
    <col min="7215" max="7424" width="9" style="1" hidden="1"/>
    <col min="7425" max="7425" width="1.5" style="1" customWidth="1"/>
    <col min="7426" max="7438" width="3.625" style="1" customWidth="1"/>
    <col min="7439" max="7442" width="3.125" style="1" customWidth="1"/>
    <col min="7443" max="7443" width="3" style="1" customWidth="1"/>
    <col min="7444" max="7448" width="3.125" style="1" customWidth="1"/>
    <col min="7449" max="7449" width="2.125" style="1" customWidth="1"/>
    <col min="7450" max="7452" width="3.125" style="1" customWidth="1"/>
    <col min="7453" max="7453" width="2.125" style="1" customWidth="1"/>
    <col min="7454" max="7456" width="3.125" style="1" customWidth="1"/>
    <col min="7457" max="7457" width="2.125" style="1" customWidth="1"/>
    <col min="7458" max="7460" width="3.125" style="1" customWidth="1"/>
    <col min="7461" max="7461" width="2.125" style="1" customWidth="1"/>
    <col min="7462" max="7467" width="3.125" style="1" customWidth="1"/>
    <col min="7468" max="7468" width="1.25" style="1" customWidth="1"/>
    <col min="7469" max="7469" width="2" style="1" customWidth="1"/>
    <col min="7470" max="7470" width="1.375" style="1" customWidth="1"/>
    <col min="7471" max="7680" width="9" style="1" hidden="1"/>
    <col min="7681" max="7681" width="1.5" style="1" customWidth="1"/>
    <col min="7682" max="7694" width="3.625" style="1" customWidth="1"/>
    <col min="7695" max="7698" width="3.125" style="1" customWidth="1"/>
    <col min="7699" max="7699" width="3" style="1" customWidth="1"/>
    <col min="7700" max="7704" width="3.125" style="1" customWidth="1"/>
    <col min="7705" max="7705" width="2.125" style="1" customWidth="1"/>
    <col min="7706" max="7708" width="3.125" style="1" customWidth="1"/>
    <col min="7709" max="7709" width="2.125" style="1" customWidth="1"/>
    <col min="7710" max="7712" width="3.125" style="1" customWidth="1"/>
    <col min="7713" max="7713" width="2.125" style="1" customWidth="1"/>
    <col min="7714" max="7716" width="3.125" style="1" customWidth="1"/>
    <col min="7717" max="7717" width="2.125" style="1" customWidth="1"/>
    <col min="7718" max="7723" width="3.125" style="1" customWidth="1"/>
    <col min="7724" max="7724" width="1.25" style="1" customWidth="1"/>
    <col min="7725" max="7725" width="2" style="1" customWidth="1"/>
    <col min="7726" max="7726" width="1.375" style="1" customWidth="1"/>
    <col min="7727" max="7936" width="9" style="1" hidden="1"/>
    <col min="7937" max="7937" width="1.5" style="1" customWidth="1"/>
    <col min="7938" max="7950" width="3.625" style="1" customWidth="1"/>
    <col min="7951" max="7954" width="3.125" style="1" customWidth="1"/>
    <col min="7955" max="7955" width="3" style="1" customWidth="1"/>
    <col min="7956" max="7960" width="3.125" style="1" customWidth="1"/>
    <col min="7961" max="7961" width="2.125" style="1" customWidth="1"/>
    <col min="7962" max="7964" width="3.125" style="1" customWidth="1"/>
    <col min="7965" max="7965" width="2.125" style="1" customWidth="1"/>
    <col min="7966" max="7968" width="3.125" style="1" customWidth="1"/>
    <col min="7969" max="7969" width="2.125" style="1" customWidth="1"/>
    <col min="7970" max="7972" width="3.125" style="1" customWidth="1"/>
    <col min="7973" max="7973" width="2.125" style="1" customWidth="1"/>
    <col min="7974" max="7979" width="3.125" style="1" customWidth="1"/>
    <col min="7980" max="7980" width="1.25" style="1" customWidth="1"/>
    <col min="7981" max="7981" width="2" style="1" customWidth="1"/>
    <col min="7982" max="7982" width="1.375" style="1" customWidth="1"/>
    <col min="7983" max="8192" width="9" style="1" hidden="1"/>
    <col min="8193" max="8193" width="1.5" style="1" customWidth="1"/>
    <col min="8194" max="8206" width="3.625" style="1" customWidth="1"/>
    <col min="8207" max="8210" width="3.125" style="1" customWidth="1"/>
    <col min="8211" max="8211" width="3" style="1" customWidth="1"/>
    <col min="8212" max="8216" width="3.125" style="1" customWidth="1"/>
    <col min="8217" max="8217" width="2.125" style="1" customWidth="1"/>
    <col min="8218" max="8220" width="3.125" style="1" customWidth="1"/>
    <col min="8221" max="8221" width="2.125" style="1" customWidth="1"/>
    <col min="8222" max="8224" width="3.125" style="1" customWidth="1"/>
    <col min="8225" max="8225" width="2.125" style="1" customWidth="1"/>
    <col min="8226" max="8228" width="3.125" style="1" customWidth="1"/>
    <col min="8229" max="8229" width="2.125" style="1" customWidth="1"/>
    <col min="8230" max="8235" width="3.125" style="1" customWidth="1"/>
    <col min="8236" max="8236" width="1.25" style="1" customWidth="1"/>
    <col min="8237" max="8237" width="2" style="1" customWidth="1"/>
    <col min="8238" max="8238" width="1.375" style="1" customWidth="1"/>
    <col min="8239" max="8448" width="9" style="1" hidden="1"/>
    <col min="8449" max="8449" width="1.5" style="1" customWidth="1"/>
    <col min="8450" max="8462" width="3.625" style="1" customWidth="1"/>
    <col min="8463" max="8466" width="3.125" style="1" customWidth="1"/>
    <col min="8467" max="8467" width="3" style="1" customWidth="1"/>
    <col min="8468" max="8472" width="3.125" style="1" customWidth="1"/>
    <col min="8473" max="8473" width="2.125" style="1" customWidth="1"/>
    <col min="8474" max="8476" width="3.125" style="1" customWidth="1"/>
    <col min="8477" max="8477" width="2.125" style="1" customWidth="1"/>
    <col min="8478" max="8480" width="3.125" style="1" customWidth="1"/>
    <col min="8481" max="8481" width="2.125" style="1" customWidth="1"/>
    <col min="8482" max="8484" width="3.125" style="1" customWidth="1"/>
    <col min="8485" max="8485" width="2.125" style="1" customWidth="1"/>
    <col min="8486" max="8491" width="3.125" style="1" customWidth="1"/>
    <col min="8492" max="8492" width="1.25" style="1" customWidth="1"/>
    <col min="8493" max="8493" width="2" style="1" customWidth="1"/>
    <col min="8494" max="8494" width="1.375" style="1" customWidth="1"/>
    <col min="8495" max="8704" width="9" style="1" hidden="1"/>
    <col min="8705" max="8705" width="1.5" style="1" customWidth="1"/>
    <col min="8706" max="8718" width="3.625" style="1" customWidth="1"/>
    <col min="8719" max="8722" width="3.125" style="1" customWidth="1"/>
    <col min="8723" max="8723" width="3" style="1" customWidth="1"/>
    <col min="8724" max="8728" width="3.125" style="1" customWidth="1"/>
    <col min="8729" max="8729" width="2.125" style="1" customWidth="1"/>
    <col min="8730" max="8732" width="3.125" style="1" customWidth="1"/>
    <col min="8733" max="8733" width="2.125" style="1" customWidth="1"/>
    <col min="8734" max="8736" width="3.125" style="1" customWidth="1"/>
    <col min="8737" max="8737" width="2.125" style="1" customWidth="1"/>
    <col min="8738" max="8740" width="3.125" style="1" customWidth="1"/>
    <col min="8741" max="8741" width="2.125" style="1" customWidth="1"/>
    <col min="8742" max="8747" width="3.125" style="1" customWidth="1"/>
    <col min="8748" max="8748" width="1.25" style="1" customWidth="1"/>
    <col min="8749" max="8749" width="2" style="1" customWidth="1"/>
    <col min="8750" max="8750" width="1.375" style="1" customWidth="1"/>
    <col min="8751" max="8960" width="9" style="1" hidden="1"/>
    <col min="8961" max="8961" width="1.5" style="1" customWidth="1"/>
    <col min="8962" max="8974" width="3.625" style="1" customWidth="1"/>
    <col min="8975" max="8978" width="3.125" style="1" customWidth="1"/>
    <col min="8979" max="8979" width="3" style="1" customWidth="1"/>
    <col min="8980" max="8984" width="3.125" style="1" customWidth="1"/>
    <col min="8985" max="8985" width="2.125" style="1" customWidth="1"/>
    <col min="8986" max="8988" width="3.125" style="1" customWidth="1"/>
    <col min="8989" max="8989" width="2.125" style="1" customWidth="1"/>
    <col min="8990" max="8992" width="3.125" style="1" customWidth="1"/>
    <col min="8993" max="8993" width="2.125" style="1" customWidth="1"/>
    <col min="8994" max="8996" width="3.125" style="1" customWidth="1"/>
    <col min="8997" max="8997" width="2.125" style="1" customWidth="1"/>
    <col min="8998" max="9003" width="3.125" style="1" customWidth="1"/>
    <col min="9004" max="9004" width="1.25" style="1" customWidth="1"/>
    <col min="9005" max="9005" width="2" style="1" customWidth="1"/>
    <col min="9006" max="9006" width="1.375" style="1" customWidth="1"/>
    <col min="9007" max="9216" width="9" style="1" hidden="1"/>
    <col min="9217" max="9217" width="1.5" style="1" customWidth="1"/>
    <col min="9218" max="9230" width="3.625" style="1" customWidth="1"/>
    <col min="9231" max="9234" width="3.125" style="1" customWidth="1"/>
    <col min="9235" max="9235" width="3" style="1" customWidth="1"/>
    <col min="9236" max="9240" width="3.125" style="1" customWidth="1"/>
    <col min="9241" max="9241" width="2.125" style="1" customWidth="1"/>
    <col min="9242" max="9244" width="3.125" style="1" customWidth="1"/>
    <col min="9245" max="9245" width="2.125" style="1" customWidth="1"/>
    <col min="9246" max="9248" width="3.125" style="1" customWidth="1"/>
    <col min="9249" max="9249" width="2.125" style="1" customWidth="1"/>
    <col min="9250" max="9252" width="3.125" style="1" customWidth="1"/>
    <col min="9253" max="9253" width="2.125" style="1" customWidth="1"/>
    <col min="9254" max="9259" width="3.125" style="1" customWidth="1"/>
    <col min="9260" max="9260" width="1.25" style="1" customWidth="1"/>
    <col min="9261" max="9261" width="2" style="1" customWidth="1"/>
    <col min="9262" max="9262" width="1.375" style="1" customWidth="1"/>
    <col min="9263" max="9472" width="9" style="1" hidden="1"/>
    <col min="9473" max="9473" width="1.5" style="1" customWidth="1"/>
    <col min="9474" max="9486" width="3.625" style="1" customWidth="1"/>
    <col min="9487" max="9490" width="3.125" style="1" customWidth="1"/>
    <col min="9491" max="9491" width="3" style="1" customWidth="1"/>
    <col min="9492" max="9496" width="3.125" style="1" customWidth="1"/>
    <col min="9497" max="9497" width="2.125" style="1" customWidth="1"/>
    <col min="9498" max="9500" width="3.125" style="1" customWidth="1"/>
    <col min="9501" max="9501" width="2.125" style="1" customWidth="1"/>
    <col min="9502" max="9504" width="3.125" style="1" customWidth="1"/>
    <col min="9505" max="9505" width="2.125" style="1" customWidth="1"/>
    <col min="9506" max="9508" width="3.125" style="1" customWidth="1"/>
    <col min="9509" max="9509" width="2.125" style="1" customWidth="1"/>
    <col min="9510" max="9515" width="3.125" style="1" customWidth="1"/>
    <col min="9516" max="9516" width="1.25" style="1" customWidth="1"/>
    <col min="9517" max="9517" width="2" style="1" customWidth="1"/>
    <col min="9518" max="9518" width="1.375" style="1" customWidth="1"/>
    <col min="9519" max="9728" width="9" style="1" hidden="1"/>
    <col min="9729" max="9729" width="1.5" style="1" customWidth="1"/>
    <col min="9730" max="9742" width="3.625" style="1" customWidth="1"/>
    <col min="9743" max="9746" width="3.125" style="1" customWidth="1"/>
    <col min="9747" max="9747" width="3" style="1" customWidth="1"/>
    <col min="9748" max="9752" width="3.125" style="1" customWidth="1"/>
    <col min="9753" max="9753" width="2.125" style="1" customWidth="1"/>
    <col min="9754" max="9756" width="3.125" style="1" customWidth="1"/>
    <col min="9757" max="9757" width="2.125" style="1" customWidth="1"/>
    <col min="9758" max="9760" width="3.125" style="1" customWidth="1"/>
    <col min="9761" max="9761" width="2.125" style="1" customWidth="1"/>
    <col min="9762" max="9764" width="3.125" style="1" customWidth="1"/>
    <col min="9765" max="9765" width="2.125" style="1" customWidth="1"/>
    <col min="9766" max="9771" width="3.125" style="1" customWidth="1"/>
    <col min="9772" max="9772" width="1.25" style="1" customWidth="1"/>
    <col min="9773" max="9773" width="2" style="1" customWidth="1"/>
    <col min="9774" max="9774" width="1.375" style="1" customWidth="1"/>
    <col min="9775" max="9984" width="9" style="1" hidden="1"/>
    <col min="9985" max="9985" width="1.5" style="1" customWidth="1"/>
    <col min="9986" max="9998" width="3.625" style="1" customWidth="1"/>
    <col min="9999" max="10002" width="3.125" style="1" customWidth="1"/>
    <col min="10003" max="10003" width="3" style="1" customWidth="1"/>
    <col min="10004" max="10008" width="3.125" style="1" customWidth="1"/>
    <col min="10009" max="10009" width="2.125" style="1" customWidth="1"/>
    <col min="10010" max="10012" width="3.125" style="1" customWidth="1"/>
    <col min="10013" max="10013" width="2.125" style="1" customWidth="1"/>
    <col min="10014" max="10016" width="3.125" style="1" customWidth="1"/>
    <col min="10017" max="10017" width="2.125" style="1" customWidth="1"/>
    <col min="10018" max="10020" width="3.125" style="1" customWidth="1"/>
    <col min="10021" max="10021" width="2.125" style="1" customWidth="1"/>
    <col min="10022" max="10027" width="3.125" style="1" customWidth="1"/>
    <col min="10028" max="10028" width="1.25" style="1" customWidth="1"/>
    <col min="10029" max="10029" width="2" style="1" customWidth="1"/>
    <col min="10030" max="10030" width="1.375" style="1" customWidth="1"/>
    <col min="10031" max="10240" width="9" style="1" hidden="1"/>
    <col min="10241" max="10241" width="1.5" style="1" customWidth="1"/>
    <col min="10242" max="10254" width="3.625" style="1" customWidth="1"/>
    <col min="10255" max="10258" width="3.125" style="1" customWidth="1"/>
    <col min="10259" max="10259" width="3" style="1" customWidth="1"/>
    <col min="10260" max="10264" width="3.125" style="1" customWidth="1"/>
    <col min="10265" max="10265" width="2.125" style="1" customWidth="1"/>
    <col min="10266" max="10268" width="3.125" style="1" customWidth="1"/>
    <col min="10269" max="10269" width="2.125" style="1" customWidth="1"/>
    <col min="10270" max="10272" width="3.125" style="1" customWidth="1"/>
    <col min="10273" max="10273" width="2.125" style="1" customWidth="1"/>
    <col min="10274" max="10276" width="3.125" style="1" customWidth="1"/>
    <col min="10277" max="10277" width="2.125" style="1" customWidth="1"/>
    <col min="10278" max="10283" width="3.125" style="1" customWidth="1"/>
    <col min="10284" max="10284" width="1.25" style="1" customWidth="1"/>
    <col min="10285" max="10285" width="2" style="1" customWidth="1"/>
    <col min="10286" max="10286" width="1.375" style="1" customWidth="1"/>
    <col min="10287" max="10496" width="9" style="1" hidden="1"/>
    <col min="10497" max="10497" width="1.5" style="1" customWidth="1"/>
    <col min="10498" max="10510" width="3.625" style="1" customWidth="1"/>
    <col min="10511" max="10514" width="3.125" style="1" customWidth="1"/>
    <col min="10515" max="10515" width="3" style="1" customWidth="1"/>
    <col min="10516" max="10520" width="3.125" style="1" customWidth="1"/>
    <col min="10521" max="10521" width="2.125" style="1" customWidth="1"/>
    <col min="10522" max="10524" width="3.125" style="1" customWidth="1"/>
    <col min="10525" max="10525" width="2.125" style="1" customWidth="1"/>
    <col min="10526" max="10528" width="3.125" style="1" customWidth="1"/>
    <col min="10529" max="10529" width="2.125" style="1" customWidth="1"/>
    <col min="10530" max="10532" width="3.125" style="1" customWidth="1"/>
    <col min="10533" max="10533" width="2.125" style="1" customWidth="1"/>
    <col min="10534" max="10539" width="3.125" style="1" customWidth="1"/>
    <col min="10540" max="10540" width="1.25" style="1" customWidth="1"/>
    <col min="10541" max="10541" width="2" style="1" customWidth="1"/>
    <col min="10542" max="10542" width="1.375" style="1" customWidth="1"/>
    <col min="10543" max="10752" width="9" style="1" hidden="1"/>
    <col min="10753" max="10753" width="1.5" style="1" customWidth="1"/>
    <col min="10754" max="10766" width="3.625" style="1" customWidth="1"/>
    <col min="10767" max="10770" width="3.125" style="1" customWidth="1"/>
    <col min="10771" max="10771" width="3" style="1" customWidth="1"/>
    <col min="10772" max="10776" width="3.125" style="1" customWidth="1"/>
    <col min="10777" max="10777" width="2.125" style="1" customWidth="1"/>
    <col min="10778" max="10780" width="3.125" style="1" customWidth="1"/>
    <col min="10781" max="10781" width="2.125" style="1" customWidth="1"/>
    <col min="10782" max="10784" width="3.125" style="1" customWidth="1"/>
    <col min="10785" max="10785" width="2.125" style="1" customWidth="1"/>
    <col min="10786" max="10788" width="3.125" style="1" customWidth="1"/>
    <col min="10789" max="10789" width="2.125" style="1" customWidth="1"/>
    <col min="10790" max="10795" width="3.125" style="1" customWidth="1"/>
    <col min="10796" max="10796" width="1.25" style="1" customWidth="1"/>
    <col min="10797" max="10797" width="2" style="1" customWidth="1"/>
    <col min="10798" max="10798" width="1.375" style="1" customWidth="1"/>
    <col min="10799" max="11008" width="9" style="1" hidden="1"/>
    <col min="11009" max="11009" width="1.5" style="1" customWidth="1"/>
    <col min="11010" max="11022" width="3.625" style="1" customWidth="1"/>
    <col min="11023" max="11026" width="3.125" style="1" customWidth="1"/>
    <col min="11027" max="11027" width="3" style="1" customWidth="1"/>
    <col min="11028" max="11032" width="3.125" style="1" customWidth="1"/>
    <col min="11033" max="11033" width="2.125" style="1" customWidth="1"/>
    <col min="11034" max="11036" width="3.125" style="1" customWidth="1"/>
    <col min="11037" max="11037" width="2.125" style="1" customWidth="1"/>
    <col min="11038" max="11040" width="3.125" style="1" customWidth="1"/>
    <col min="11041" max="11041" width="2.125" style="1" customWidth="1"/>
    <col min="11042" max="11044" width="3.125" style="1" customWidth="1"/>
    <col min="11045" max="11045" width="2.125" style="1" customWidth="1"/>
    <col min="11046" max="11051" width="3.125" style="1" customWidth="1"/>
    <col min="11052" max="11052" width="1.25" style="1" customWidth="1"/>
    <col min="11053" max="11053" width="2" style="1" customWidth="1"/>
    <col min="11054" max="11054" width="1.375" style="1" customWidth="1"/>
    <col min="11055" max="11264" width="9" style="1" hidden="1"/>
    <col min="11265" max="11265" width="1.5" style="1" customWidth="1"/>
    <col min="11266" max="11278" width="3.625" style="1" customWidth="1"/>
    <col min="11279" max="11282" width="3.125" style="1" customWidth="1"/>
    <col min="11283" max="11283" width="3" style="1" customWidth="1"/>
    <col min="11284" max="11288" width="3.125" style="1" customWidth="1"/>
    <col min="11289" max="11289" width="2.125" style="1" customWidth="1"/>
    <col min="11290" max="11292" width="3.125" style="1" customWidth="1"/>
    <col min="11293" max="11293" width="2.125" style="1" customWidth="1"/>
    <col min="11294" max="11296" width="3.125" style="1" customWidth="1"/>
    <col min="11297" max="11297" width="2.125" style="1" customWidth="1"/>
    <col min="11298" max="11300" width="3.125" style="1" customWidth="1"/>
    <col min="11301" max="11301" width="2.125" style="1" customWidth="1"/>
    <col min="11302" max="11307" width="3.125" style="1" customWidth="1"/>
    <col min="11308" max="11308" width="1.25" style="1" customWidth="1"/>
    <col min="11309" max="11309" width="2" style="1" customWidth="1"/>
    <col min="11310" max="11310" width="1.375" style="1" customWidth="1"/>
    <col min="11311" max="11520" width="9" style="1" hidden="1"/>
    <col min="11521" max="11521" width="1.5" style="1" customWidth="1"/>
    <col min="11522" max="11534" width="3.625" style="1" customWidth="1"/>
    <col min="11535" max="11538" width="3.125" style="1" customWidth="1"/>
    <col min="11539" max="11539" width="3" style="1" customWidth="1"/>
    <col min="11540" max="11544" width="3.125" style="1" customWidth="1"/>
    <col min="11545" max="11545" width="2.125" style="1" customWidth="1"/>
    <col min="11546" max="11548" width="3.125" style="1" customWidth="1"/>
    <col min="11549" max="11549" width="2.125" style="1" customWidth="1"/>
    <col min="11550" max="11552" width="3.125" style="1" customWidth="1"/>
    <col min="11553" max="11553" width="2.125" style="1" customWidth="1"/>
    <col min="11554" max="11556" width="3.125" style="1" customWidth="1"/>
    <col min="11557" max="11557" width="2.125" style="1" customWidth="1"/>
    <col min="11558" max="11563" width="3.125" style="1" customWidth="1"/>
    <col min="11564" max="11564" width="1.25" style="1" customWidth="1"/>
    <col min="11565" max="11565" width="2" style="1" customWidth="1"/>
    <col min="11566" max="11566" width="1.375" style="1" customWidth="1"/>
    <col min="11567" max="11776" width="9" style="1" hidden="1"/>
    <col min="11777" max="11777" width="1.5" style="1" customWidth="1"/>
    <col min="11778" max="11790" width="3.625" style="1" customWidth="1"/>
    <col min="11791" max="11794" width="3.125" style="1" customWidth="1"/>
    <col min="11795" max="11795" width="3" style="1" customWidth="1"/>
    <col min="11796" max="11800" width="3.125" style="1" customWidth="1"/>
    <col min="11801" max="11801" width="2.125" style="1" customWidth="1"/>
    <col min="11802" max="11804" width="3.125" style="1" customWidth="1"/>
    <col min="11805" max="11805" width="2.125" style="1" customWidth="1"/>
    <col min="11806" max="11808" width="3.125" style="1" customWidth="1"/>
    <col min="11809" max="11809" width="2.125" style="1" customWidth="1"/>
    <col min="11810" max="11812" width="3.125" style="1" customWidth="1"/>
    <col min="11813" max="11813" width="2.125" style="1" customWidth="1"/>
    <col min="11814" max="11819" width="3.125" style="1" customWidth="1"/>
    <col min="11820" max="11820" width="1.25" style="1" customWidth="1"/>
    <col min="11821" max="11821" width="2" style="1" customWidth="1"/>
    <col min="11822" max="11822" width="1.375" style="1" customWidth="1"/>
    <col min="11823" max="12032" width="9" style="1" hidden="1"/>
    <col min="12033" max="12033" width="1.5" style="1" customWidth="1"/>
    <col min="12034" max="12046" width="3.625" style="1" customWidth="1"/>
    <col min="12047" max="12050" width="3.125" style="1" customWidth="1"/>
    <col min="12051" max="12051" width="3" style="1" customWidth="1"/>
    <col min="12052" max="12056" width="3.125" style="1" customWidth="1"/>
    <col min="12057" max="12057" width="2.125" style="1" customWidth="1"/>
    <col min="12058" max="12060" width="3.125" style="1" customWidth="1"/>
    <col min="12061" max="12061" width="2.125" style="1" customWidth="1"/>
    <col min="12062" max="12064" width="3.125" style="1" customWidth="1"/>
    <col min="12065" max="12065" width="2.125" style="1" customWidth="1"/>
    <col min="12066" max="12068" width="3.125" style="1" customWidth="1"/>
    <col min="12069" max="12069" width="2.125" style="1" customWidth="1"/>
    <col min="12070" max="12075" width="3.125" style="1" customWidth="1"/>
    <col min="12076" max="12076" width="1.25" style="1" customWidth="1"/>
    <col min="12077" max="12077" width="2" style="1" customWidth="1"/>
    <col min="12078" max="12078" width="1.375" style="1" customWidth="1"/>
    <col min="12079" max="12288" width="9" style="1" hidden="1"/>
    <col min="12289" max="12289" width="1.5" style="1" customWidth="1"/>
    <col min="12290" max="12302" width="3.625" style="1" customWidth="1"/>
    <col min="12303" max="12306" width="3.125" style="1" customWidth="1"/>
    <col min="12307" max="12307" width="3" style="1" customWidth="1"/>
    <col min="12308" max="12312" width="3.125" style="1" customWidth="1"/>
    <col min="12313" max="12313" width="2.125" style="1" customWidth="1"/>
    <col min="12314" max="12316" width="3.125" style="1" customWidth="1"/>
    <col min="12317" max="12317" width="2.125" style="1" customWidth="1"/>
    <col min="12318" max="12320" width="3.125" style="1" customWidth="1"/>
    <col min="12321" max="12321" width="2.125" style="1" customWidth="1"/>
    <col min="12322" max="12324" width="3.125" style="1" customWidth="1"/>
    <col min="12325" max="12325" width="2.125" style="1" customWidth="1"/>
    <col min="12326" max="12331" width="3.125" style="1" customWidth="1"/>
    <col min="12332" max="12332" width="1.25" style="1" customWidth="1"/>
    <col min="12333" max="12333" width="2" style="1" customWidth="1"/>
    <col min="12334" max="12334" width="1.375" style="1" customWidth="1"/>
    <col min="12335" max="12544" width="9" style="1" hidden="1"/>
    <col min="12545" max="12545" width="1.5" style="1" customWidth="1"/>
    <col min="12546" max="12558" width="3.625" style="1" customWidth="1"/>
    <col min="12559" max="12562" width="3.125" style="1" customWidth="1"/>
    <col min="12563" max="12563" width="3" style="1" customWidth="1"/>
    <col min="12564" max="12568" width="3.125" style="1" customWidth="1"/>
    <col min="12569" max="12569" width="2.125" style="1" customWidth="1"/>
    <col min="12570" max="12572" width="3.125" style="1" customWidth="1"/>
    <col min="12573" max="12573" width="2.125" style="1" customWidth="1"/>
    <col min="12574" max="12576" width="3.125" style="1" customWidth="1"/>
    <col min="12577" max="12577" width="2.125" style="1" customWidth="1"/>
    <col min="12578" max="12580" width="3.125" style="1" customWidth="1"/>
    <col min="12581" max="12581" width="2.125" style="1" customWidth="1"/>
    <col min="12582" max="12587" width="3.125" style="1" customWidth="1"/>
    <col min="12588" max="12588" width="1.25" style="1" customWidth="1"/>
    <col min="12589" max="12589" width="2" style="1" customWidth="1"/>
    <col min="12590" max="12590" width="1.375" style="1" customWidth="1"/>
    <col min="12591" max="12800" width="9" style="1" hidden="1"/>
    <col min="12801" max="12801" width="1.5" style="1" customWidth="1"/>
    <col min="12802" max="12814" width="3.625" style="1" customWidth="1"/>
    <col min="12815" max="12818" width="3.125" style="1" customWidth="1"/>
    <col min="12819" max="12819" width="3" style="1" customWidth="1"/>
    <col min="12820" max="12824" width="3.125" style="1" customWidth="1"/>
    <col min="12825" max="12825" width="2.125" style="1" customWidth="1"/>
    <col min="12826" max="12828" width="3.125" style="1" customWidth="1"/>
    <col min="12829" max="12829" width="2.125" style="1" customWidth="1"/>
    <col min="12830" max="12832" width="3.125" style="1" customWidth="1"/>
    <col min="12833" max="12833" width="2.125" style="1" customWidth="1"/>
    <col min="12834" max="12836" width="3.125" style="1" customWidth="1"/>
    <col min="12837" max="12837" width="2.125" style="1" customWidth="1"/>
    <col min="12838" max="12843" width="3.125" style="1" customWidth="1"/>
    <col min="12844" max="12844" width="1.25" style="1" customWidth="1"/>
    <col min="12845" max="12845" width="2" style="1" customWidth="1"/>
    <col min="12846" max="12846" width="1.375" style="1" customWidth="1"/>
    <col min="12847" max="13056" width="9" style="1" hidden="1"/>
    <col min="13057" max="13057" width="1.5" style="1" customWidth="1"/>
    <col min="13058" max="13070" width="3.625" style="1" customWidth="1"/>
    <col min="13071" max="13074" width="3.125" style="1" customWidth="1"/>
    <col min="13075" max="13075" width="3" style="1" customWidth="1"/>
    <col min="13076" max="13080" width="3.125" style="1" customWidth="1"/>
    <col min="13081" max="13081" width="2.125" style="1" customWidth="1"/>
    <col min="13082" max="13084" width="3.125" style="1" customWidth="1"/>
    <col min="13085" max="13085" width="2.125" style="1" customWidth="1"/>
    <col min="13086" max="13088" width="3.125" style="1" customWidth="1"/>
    <col min="13089" max="13089" width="2.125" style="1" customWidth="1"/>
    <col min="13090" max="13092" width="3.125" style="1" customWidth="1"/>
    <col min="13093" max="13093" width="2.125" style="1" customWidth="1"/>
    <col min="13094" max="13099" width="3.125" style="1" customWidth="1"/>
    <col min="13100" max="13100" width="1.25" style="1" customWidth="1"/>
    <col min="13101" max="13101" width="2" style="1" customWidth="1"/>
    <col min="13102" max="13102" width="1.375" style="1" customWidth="1"/>
    <col min="13103" max="13312" width="9" style="1" hidden="1"/>
    <col min="13313" max="13313" width="1.5" style="1" customWidth="1"/>
    <col min="13314" max="13326" width="3.625" style="1" customWidth="1"/>
    <col min="13327" max="13330" width="3.125" style="1" customWidth="1"/>
    <col min="13331" max="13331" width="3" style="1" customWidth="1"/>
    <col min="13332" max="13336" width="3.125" style="1" customWidth="1"/>
    <col min="13337" max="13337" width="2.125" style="1" customWidth="1"/>
    <col min="13338" max="13340" width="3.125" style="1" customWidth="1"/>
    <col min="13341" max="13341" width="2.125" style="1" customWidth="1"/>
    <col min="13342" max="13344" width="3.125" style="1" customWidth="1"/>
    <col min="13345" max="13345" width="2.125" style="1" customWidth="1"/>
    <col min="13346" max="13348" width="3.125" style="1" customWidth="1"/>
    <col min="13349" max="13349" width="2.125" style="1" customWidth="1"/>
    <col min="13350" max="13355" width="3.125" style="1" customWidth="1"/>
    <col min="13356" max="13356" width="1.25" style="1" customWidth="1"/>
    <col min="13357" max="13357" width="2" style="1" customWidth="1"/>
    <col min="13358" max="13358" width="1.375" style="1" customWidth="1"/>
    <col min="13359" max="13568" width="9" style="1" hidden="1"/>
    <col min="13569" max="13569" width="1.5" style="1" customWidth="1"/>
    <col min="13570" max="13582" width="3.625" style="1" customWidth="1"/>
    <col min="13583" max="13586" width="3.125" style="1" customWidth="1"/>
    <col min="13587" max="13587" width="3" style="1" customWidth="1"/>
    <col min="13588" max="13592" width="3.125" style="1" customWidth="1"/>
    <col min="13593" max="13593" width="2.125" style="1" customWidth="1"/>
    <col min="13594" max="13596" width="3.125" style="1" customWidth="1"/>
    <col min="13597" max="13597" width="2.125" style="1" customWidth="1"/>
    <col min="13598" max="13600" width="3.125" style="1" customWidth="1"/>
    <col min="13601" max="13601" width="2.125" style="1" customWidth="1"/>
    <col min="13602" max="13604" width="3.125" style="1" customWidth="1"/>
    <col min="13605" max="13605" width="2.125" style="1" customWidth="1"/>
    <col min="13606" max="13611" width="3.125" style="1" customWidth="1"/>
    <col min="13612" max="13612" width="1.25" style="1" customWidth="1"/>
    <col min="13613" max="13613" width="2" style="1" customWidth="1"/>
    <col min="13614" max="13614" width="1.375" style="1" customWidth="1"/>
    <col min="13615" max="13824" width="9" style="1" hidden="1"/>
    <col min="13825" max="13825" width="1.5" style="1" customWidth="1"/>
    <col min="13826" max="13838" width="3.625" style="1" customWidth="1"/>
    <col min="13839" max="13842" width="3.125" style="1" customWidth="1"/>
    <col min="13843" max="13843" width="3" style="1" customWidth="1"/>
    <col min="13844" max="13848" width="3.125" style="1" customWidth="1"/>
    <col min="13849" max="13849" width="2.125" style="1" customWidth="1"/>
    <col min="13850" max="13852" width="3.125" style="1" customWidth="1"/>
    <col min="13853" max="13853" width="2.125" style="1" customWidth="1"/>
    <col min="13854" max="13856" width="3.125" style="1" customWidth="1"/>
    <col min="13857" max="13857" width="2.125" style="1" customWidth="1"/>
    <col min="13858" max="13860" width="3.125" style="1" customWidth="1"/>
    <col min="13861" max="13861" width="2.125" style="1" customWidth="1"/>
    <col min="13862" max="13867" width="3.125" style="1" customWidth="1"/>
    <col min="13868" max="13868" width="1.25" style="1" customWidth="1"/>
    <col min="13869" max="13869" width="2" style="1" customWidth="1"/>
    <col min="13870" max="13870" width="1.375" style="1" customWidth="1"/>
    <col min="13871" max="14080" width="9" style="1" hidden="1"/>
    <col min="14081" max="14081" width="1.5" style="1" customWidth="1"/>
    <col min="14082" max="14094" width="3.625" style="1" customWidth="1"/>
    <col min="14095" max="14098" width="3.125" style="1" customWidth="1"/>
    <col min="14099" max="14099" width="3" style="1" customWidth="1"/>
    <col min="14100" max="14104" width="3.125" style="1" customWidth="1"/>
    <col min="14105" max="14105" width="2.125" style="1" customWidth="1"/>
    <col min="14106" max="14108" width="3.125" style="1" customWidth="1"/>
    <col min="14109" max="14109" width="2.125" style="1" customWidth="1"/>
    <col min="14110" max="14112" width="3.125" style="1" customWidth="1"/>
    <col min="14113" max="14113" width="2.125" style="1" customWidth="1"/>
    <col min="14114" max="14116" width="3.125" style="1" customWidth="1"/>
    <col min="14117" max="14117" width="2.125" style="1" customWidth="1"/>
    <col min="14118" max="14123" width="3.125" style="1" customWidth="1"/>
    <col min="14124" max="14124" width="1.25" style="1" customWidth="1"/>
    <col min="14125" max="14125" width="2" style="1" customWidth="1"/>
    <col min="14126" max="14126" width="1.375" style="1" customWidth="1"/>
    <col min="14127" max="14336" width="9" style="1" hidden="1"/>
    <col min="14337" max="14337" width="1.5" style="1" customWidth="1"/>
    <col min="14338" max="14350" width="3.625" style="1" customWidth="1"/>
    <col min="14351" max="14354" width="3.125" style="1" customWidth="1"/>
    <col min="14355" max="14355" width="3" style="1" customWidth="1"/>
    <col min="14356" max="14360" width="3.125" style="1" customWidth="1"/>
    <col min="14361" max="14361" width="2.125" style="1" customWidth="1"/>
    <col min="14362" max="14364" width="3.125" style="1" customWidth="1"/>
    <col min="14365" max="14365" width="2.125" style="1" customWidth="1"/>
    <col min="14366" max="14368" width="3.125" style="1" customWidth="1"/>
    <col min="14369" max="14369" width="2.125" style="1" customWidth="1"/>
    <col min="14370" max="14372" width="3.125" style="1" customWidth="1"/>
    <col min="14373" max="14373" width="2.125" style="1" customWidth="1"/>
    <col min="14374" max="14379" width="3.125" style="1" customWidth="1"/>
    <col min="14380" max="14380" width="1.25" style="1" customWidth="1"/>
    <col min="14381" max="14381" width="2" style="1" customWidth="1"/>
    <col min="14382" max="14382" width="1.375" style="1" customWidth="1"/>
    <col min="14383" max="14592" width="9" style="1" hidden="1"/>
    <col min="14593" max="14593" width="1.5" style="1" customWidth="1"/>
    <col min="14594" max="14606" width="3.625" style="1" customWidth="1"/>
    <col min="14607" max="14610" width="3.125" style="1" customWidth="1"/>
    <col min="14611" max="14611" width="3" style="1" customWidth="1"/>
    <col min="14612" max="14616" width="3.125" style="1" customWidth="1"/>
    <col min="14617" max="14617" width="2.125" style="1" customWidth="1"/>
    <col min="14618" max="14620" width="3.125" style="1" customWidth="1"/>
    <col min="14621" max="14621" width="2.125" style="1" customWidth="1"/>
    <col min="14622" max="14624" width="3.125" style="1" customWidth="1"/>
    <col min="14625" max="14625" width="2.125" style="1" customWidth="1"/>
    <col min="14626" max="14628" width="3.125" style="1" customWidth="1"/>
    <col min="14629" max="14629" width="2.125" style="1" customWidth="1"/>
    <col min="14630" max="14635" width="3.125" style="1" customWidth="1"/>
    <col min="14636" max="14636" width="1.25" style="1" customWidth="1"/>
    <col min="14637" max="14637" width="2" style="1" customWidth="1"/>
    <col min="14638" max="14638" width="1.375" style="1" customWidth="1"/>
    <col min="14639" max="14848" width="9" style="1" hidden="1"/>
    <col min="14849" max="14849" width="1.5" style="1" customWidth="1"/>
    <col min="14850" max="14862" width="3.625" style="1" customWidth="1"/>
    <col min="14863" max="14866" width="3.125" style="1" customWidth="1"/>
    <col min="14867" max="14867" width="3" style="1" customWidth="1"/>
    <col min="14868" max="14872" width="3.125" style="1" customWidth="1"/>
    <col min="14873" max="14873" width="2.125" style="1" customWidth="1"/>
    <col min="14874" max="14876" width="3.125" style="1" customWidth="1"/>
    <col min="14877" max="14877" width="2.125" style="1" customWidth="1"/>
    <col min="14878" max="14880" width="3.125" style="1" customWidth="1"/>
    <col min="14881" max="14881" width="2.125" style="1" customWidth="1"/>
    <col min="14882" max="14884" width="3.125" style="1" customWidth="1"/>
    <col min="14885" max="14885" width="2.125" style="1" customWidth="1"/>
    <col min="14886" max="14891" width="3.125" style="1" customWidth="1"/>
    <col min="14892" max="14892" width="1.25" style="1" customWidth="1"/>
    <col min="14893" max="14893" width="2" style="1" customWidth="1"/>
    <col min="14894" max="14894" width="1.375" style="1" customWidth="1"/>
    <col min="14895" max="15104" width="9" style="1" hidden="1"/>
    <col min="15105" max="15105" width="1.5" style="1" customWidth="1"/>
    <col min="15106" max="15118" width="3.625" style="1" customWidth="1"/>
    <col min="15119" max="15122" width="3.125" style="1" customWidth="1"/>
    <col min="15123" max="15123" width="3" style="1" customWidth="1"/>
    <col min="15124" max="15128" width="3.125" style="1" customWidth="1"/>
    <col min="15129" max="15129" width="2.125" style="1" customWidth="1"/>
    <col min="15130" max="15132" width="3.125" style="1" customWidth="1"/>
    <col min="15133" max="15133" width="2.125" style="1" customWidth="1"/>
    <col min="15134" max="15136" width="3.125" style="1" customWidth="1"/>
    <col min="15137" max="15137" width="2.125" style="1" customWidth="1"/>
    <col min="15138" max="15140" width="3.125" style="1" customWidth="1"/>
    <col min="15141" max="15141" width="2.125" style="1" customWidth="1"/>
    <col min="15142" max="15147" width="3.125" style="1" customWidth="1"/>
    <col min="15148" max="15148" width="1.25" style="1" customWidth="1"/>
    <col min="15149" max="15149" width="2" style="1" customWidth="1"/>
    <col min="15150" max="15150" width="1.375" style="1" customWidth="1"/>
    <col min="15151" max="15360" width="9" style="1" hidden="1"/>
    <col min="15361" max="15361" width="1.5" style="1" customWidth="1"/>
    <col min="15362" max="15374" width="3.625" style="1" customWidth="1"/>
    <col min="15375" max="15378" width="3.125" style="1" customWidth="1"/>
    <col min="15379" max="15379" width="3" style="1" customWidth="1"/>
    <col min="15380" max="15384" width="3.125" style="1" customWidth="1"/>
    <col min="15385" max="15385" width="2.125" style="1" customWidth="1"/>
    <col min="15386" max="15388" width="3.125" style="1" customWidth="1"/>
    <col min="15389" max="15389" width="2.125" style="1" customWidth="1"/>
    <col min="15390" max="15392" width="3.125" style="1" customWidth="1"/>
    <col min="15393" max="15393" width="2.125" style="1" customWidth="1"/>
    <col min="15394" max="15396" width="3.125" style="1" customWidth="1"/>
    <col min="15397" max="15397" width="2.125" style="1" customWidth="1"/>
    <col min="15398" max="15403" width="3.125" style="1" customWidth="1"/>
    <col min="15404" max="15404" width="1.25" style="1" customWidth="1"/>
    <col min="15405" max="15405" width="2" style="1" customWidth="1"/>
    <col min="15406" max="15406" width="1.375" style="1" customWidth="1"/>
    <col min="15407" max="15616" width="9" style="1" hidden="1"/>
    <col min="15617" max="15617" width="1.5" style="1" customWidth="1"/>
    <col min="15618" max="15630" width="3.625" style="1" customWidth="1"/>
    <col min="15631" max="15634" width="3.125" style="1" customWidth="1"/>
    <col min="15635" max="15635" width="3" style="1" customWidth="1"/>
    <col min="15636" max="15640" width="3.125" style="1" customWidth="1"/>
    <col min="15641" max="15641" width="2.125" style="1" customWidth="1"/>
    <col min="15642" max="15644" width="3.125" style="1" customWidth="1"/>
    <col min="15645" max="15645" width="2.125" style="1" customWidth="1"/>
    <col min="15646" max="15648" width="3.125" style="1" customWidth="1"/>
    <col min="15649" max="15649" width="2.125" style="1" customWidth="1"/>
    <col min="15650" max="15652" width="3.125" style="1" customWidth="1"/>
    <col min="15653" max="15653" width="2.125" style="1" customWidth="1"/>
    <col min="15654" max="15659" width="3.125" style="1" customWidth="1"/>
    <col min="15660" max="15660" width="1.25" style="1" customWidth="1"/>
    <col min="15661" max="15661" width="2" style="1" customWidth="1"/>
    <col min="15662" max="15662" width="1.375" style="1" customWidth="1"/>
    <col min="15663" max="15872" width="9" style="1" hidden="1"/>
    <col min="15873" max="15873" width="1.5" style="1" customWidth="1"/>
    <col min="15874" max="15886" width="3.625" style="1" customWidth="1"/>
    <col min="15887" max="15890" width="3.125" style="1" customWidth="1"/>
    <col min="15891" max="15891" width="3" style="1" customWidth="1"/>
    <col min="15892" max="15896" width="3.125" style="1" customWidth="1"/>
    <col min="15897" max="15897" width="2.125" style="1" customWidth="1"/>
    <col min="15898" max="15900" width="3.125" style="1" customWidth="1"/>
    <col min="15901" max="15901" width="2.125" style="1" customWidth="1"/>
    <col min="15902" max="15904" width="3.125" style="1" customWidth="1"/>
    <col min="15905" max="15905" width="2.125" style="1" customWidth="1"/>
    <col min="15906" max="15908" width="3.125" style="1" customWidth="1"/>
    <col min="15909" max="15909" width="2.125" style="1" customWidth="1"/>
    <col min="15910" max="15915" width="3.125" style="1" customWidth="1"/>
    <col min="15916" max="15916" width="1.25" style="1" customWidth="1"/>
    <col min="15917" max="15917" width="2" style="1" customWidth="1"/>
    <col min="15918" max="15918" width="1.375" style="1" customWidth="1"/>
    <col min="15919" max="16128" width="9" style="1" hidden="1"/>
    <col min="16129" max="16129" width="1.5" style="1" customWidth="1"/>
    <col min="16130" max="16142" width="3.625" style="1" customWidth="1"/>
    <col min="16143" max="16146" width="3.125" style="1" customWidth="1"/>
    <col min="16147" max="16147" width="3" style="1" customWidth="1"/>
    <col min="16148" max="16152" width="3.125" style="1" customWidth="1"/>
    <col min="16153" max="16153" width="2.125" style="1" customWidth="1"/>
    <col min="16154" max="16156" width="3.125" style="1" customWidth="1"/>
    <col min="16157" max="16157" width="2.125" style="1" customWidth="1"/>
    <col min="16158" max="16160" width="3.125" style="1" customWidth="1"/>
    <col min="16161" max="16161" width="2.125" style="1" customWidth="1"/>
    <col min="16162" max="16164" width="3.125" style="1" customWidth="1"/>
    <col min="16165" max="16165" width="2.125" style="1" customWidth="1"/>
    <col min="16166" max="16171" width="3.125" style="1" customWidth="1"/>
    <col min="16172" max="16172" width="1.25" style="1" customWidth="1"/>
    <col min="16173" max="16173" width="2" style="1" customWidth="1"/>
    <col min="16174" max="16174" width="1.375" style="1" customWidth="1"/>
    <col min="16175" max="16384" width="9" style="1" hidden="1"/>
  </cols>
  <sheetData>
    <row r="1" spans="1:51" ht="6"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51" ht="24" customHeight="1" x14ac:dyDescent="0.15">
      <c r="B2" s="1"/>
      <c r="C2" s="338" t="s">
        <v>269</v>
      </c>
      <c r="D2" s="1"/>
      <c r="E2" s="1"/>
      <c r="F2" s="1"/>
      <c r="G2" s="1"/>
      <c r="H2" s="1"/>
      <c r="I2" s="1"/>
      <c r="J2" s="1"/>
      <c r="K2" s="1"/>
      <c r="L2" s="1"/>
      <c r="M2" s="1"/>
      <c r="N2" s="1"/>
      <c r="O2" s="1"/>
      <c r="P2" s="1"/>
      <c r="Q2" s="1"/>
      <c r="R2" s="1"/>
      <c r="S2" s="1"/>
      <c r="T2" s="1"/>
      <c r="U2" s="1"/>
      <c r="V2" s="1"/>
      <c r="W2" s="1"/>
      <c r="X2" s="7"/>
      <c r="Y2" s="7"/>
      <c r="Z2" s="875" t="s">
        <v>270</v>
      </c>
      <c r="AA2" s="876"/>
      <c r="AB2" s="876"/>
      <c r="AC2" s="876"/>
      <c r="AD2" s="876"/>
      <c r="AE2" s="876"/>
      <c r="AF2" s="876"/>
      <c r="AG2" s="876"/>
      <c r="AH2" s="876"/>
      <c r="AI2" s="876"/>
      <c r="AJ2" s="876"/>
      <c r="AK2" s="876"/>
      <c r="AL2" s="876"/>
      <c r="AM2" s="876"/>
      <c r="AN2" s="876"/>
      <c r="AO2" s="876"/>
      <c r="AP2" s="876"/>
      <c r="AQ2" s="876"/>
      <c r="AR2" s="876"/>
      <c r="AS2" s="877"/>
    </row>
    <row r="3" spans="1:51" ht="9" customHeight="1" x14ac:dyDescent="0.15">
      <c r="B3" s="1"/>
      <c r="C3" s="1"/>
      <c r="D3" s="1"/>
      <c r="E3" s="1"/>
      <c r="F3" s="1"/>
      <c r="G3" s="1"/>
      <c r="H3" s="1"/>
      <c r="I3" s="1"/>
      <c r="J3" s="1"/>
      <c r="K3" s="1"/>
      <c r="L3" s="1"/>
      <c r="M3" s="1"/>
      <c r="N3" s="1"/>
      <c r="O3" s="1"/>
      <c r="P3" s="1"/>
      <c r="Q3" s="1"/>
      <c r="R3" s="1"/>
      <c r="S3" s="1"/>
      <c r="T3" s="1"/>
      <c r="U3" s="339"/>
      <c r="V3" s="339"/>
      <c r="W3" s="339"/>
      <c r="X3" s="339"/>
      <c r="Y3" s="339"/>
      <c r="Z3" s="340"/>
      <c r="AA3" s="340"/>
      <c r="AB3" s="20"/>
      <c r="AC3" s="20"/>
      <c r="AD3" s="20"/>
      <c r="AE3" s="20"/>
      <c r="AF3" s="20"/>
      <c r="AG3" s="20"/>
      <c r="AH3" s="20"/>
      <c r="AI3" s="20"/>
      <c r="AJ3" s="20"/>
      <c r="AK3" s="20"/>
      <c r="AL3" s="20"/>
      <c r="AM3" s="20"/>
      <c r="AN3" s="20"/>
      <c r="AO3" s="20"/>
      <c r="AP3" s="20"/>
      <c r="AQ3" s="20"/>
      <c r="AR3" s="20"/>
      <c r="AS3" s="20"/>
    </row>
    <row r="4" spans="1:51" ht="17.25" customHeight="1" x14ac:dyDescent="0.2">
      <c r="B4" s="2" t="s">
        <v>9</v>
      </c>
      <c r="C4" s="1"/>
      <c r="D4" s="1"/>
      <c r="E4" s="1"/>
      <c r="F4" s="1"/>
      <c r="G4" s="1"/>
      <c r="H4" s="1"/>
      <c r="I4" s="1"/>
      <c r="J4" s="1"/>
      <c r="K4" s="1"/>
      <c r="L4" s="1"/>
      <c r="M4" s="1"/>
      <c r="N4" s="1"/>
      <c r="O4" s="1"/>
      <c r="P4" s="1"/>
      <c r="Q4" s="1"/>
      <c r="R4" s="1"/>
      <c r="S4" s="1"/>
      <c r="T4" s="1"/>
      <c r="U4" s="341" t="s">
        <v>30</v>
      </c>
      <c r="V4" s="339"/>
      <c r="W4" s="339"/>
      <c r="X4" s="339"/>
      <c r="Y4" s="339"/>
      <c r="Z4" s="1"/>
      <c r="AA4" s="1"/>
      <c r="AB4" s="1"/>
      <c r="AC4" s="1"/>
      <c r="AD4" s="1"/>
      <c r="AE4" s="1"/>
      <c r="AF4" s="1"/>
      <c r="AG4" s="1"/>
      <c r="AH4" s="1"/>
      <c r="AI4" s="1"/>
      <c r="AJ4" s="1"/>
      <c r="AK4" s="1"/>
      <c r="AL4" s="1"/>
      <c r="AM4" s="1"/>
      <c r="AN4" s="1"/>
      <c r="AO4" s="1"/>
      <c r="AP4" s="554" t="s">
        <v>271</v>
      </c>
      <c r="AQ4" s="878"/>
      <c r="AR4" s="878"/>
      <c r="AS4" s="879"/>
    </row>
    <row r="5" spans="1:51" ht="12.95" customHeight="1" x14ac:dyDescent="0.15">
      <c r="B5" s="1"/>
      <c r="C5" s="1"/>
      <c r="D5" s="1"/>
      <c r="E5" s="1"/>
      <c r="F5" s="1"/>
      <c r="G5" s="1"/>
      <c r="H5" s="1"/>
      <c r="I5" s="1"/>
      <c r="J5" s="1"/>
      <c r="K5" s="1"/>
      <c r="L5" s="1"/>
      <c r="M5" s="342"/>
      <c r="N5" s="880" t="s">
        <v>31</v>
      </c>
      <c r="O5" s="880"/>
      <c r="P5" s="880"/>
      <c r="Q5" s="880"/>
      <c r="R5" s="880"/>
      <c r="S5" s="880"/>
      <c r="T5" s="880"/>
      <c r="U5" s="880"/>
      <c r="V5" s="880"/>
      <c r="W5" s="880"/>
      <c r="X5" s="880"/>
      <c r="Y5" s="880"/>
      <c r="Z5" s="880"/>
      <c r="AA5" s="880"/>
      <c r="AB5" s="880"/>
      <c r="AC5" s="880"/>
      <c r="AD5" s="880"/>
      <c r="AE5" s="880"/>
      <c r="AF5" s="342"/>
      <c r="AG5" s="1"/>
      <c r="AH5" s="1"/>
      <c r="AI5" s="1"/>
      <c r="AJ5" s="1"/>
      <c r="AK5" s="1"/>
      <c r="AN5" s="1"/>
      <c r="AO5" s="1"/>
      <c r="AP5" s="1"/>
      <c r="AR5" s="344"/>
      <c r="AS5" s="344"/>
    </row>
    <row r="6" spans="1:51" ht="12.95" customHeight="1" x14ac:dyDescent="0.15">
      <c r="B6" s="1"/>
      <c r="C6" s="1"/>
      <c r="D6" s="1"/>
      <c r="E6" s="1"/>
      <c r="F6" s="1"/>
      <c r="G6" s="1"/>
      <c r="H6" s="1"/>
      <c r="I6" s="1"/>
      <c r="J6" s="1"/>
      <c r="K6" s="1"/>
      <c r="L6" s="1"/>
      <c r="M6" s="12"/>
      <c r="N6" s="579"/>
      <c r="O6" s="579"/>
      <c r="P6" s="579"/>
      <c r="Q6" s="579"/>
      <c r="R6" s="579"/>
      <c r="S6" s="579"/>
      <c r="T6" s="579"/>
      <c r="U6" s="579"/>
      <c r="V6" s="579"/>
      <c r="W6" s="579"/>
      <c r="X6" s="579"/>
      <c r="Y6" s="579"/>
      <c r="Z6" s="579"/>
      <c r="AA6" s="579"/>
      <c r="AB6" s="579"/>
      <c r="AC6" s="579"/>
      <c r="AD6" s="579"/>
      <c r="AE6" s="579"/>
      <c r="AF6" s="12"/>
      <c r="AG6" s="1"/>
      <c r="AH6" s="1"/>
      <c r="AI6" s="1"/>
      <c r="AJ6" s="1"/>
      <c r="AK6" s="1"/>
      <c r="AN6" s="1"/>
      <c r="AO6" s="1"/>
      <c r="AP6" s="1"/>
      <c r="AR6" s="345"/>
      <c r="AS6" s="345"/>
    </row>
    <row r="7" spans="1:51" ht="12.75" customHeight="1" x14ac:dyDescent="0.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N7" s="1"/>
      <c r="AO7" s="1"/>
      <c r="AP7" s="1"/>
      <c r="AQ7" s="1"/>
      <c r="AR7" s="1"/>
      <c r="AS7" s="1"/>
    </row>
    <row r="8" spans="1:51" ht="6" customHeight="1" x14ac:dyDescent="0.1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51" ht="12" customHeight="1" x14ac:dyDescent="0.15">
      <c r="B9" s="552" t="s">
        <v>2</v>
      </c>
      <c r="C9" s="553"/>
      <c r="D9" s="553"/>
      <c r="E9" s="553"/>
      <c r="F9" s="553"/>
      <c r="G9" s="553"/>
      <c r="H9" s="553"/>
      <c r="I9" s="554"/>
      <c r="J9" s="561" t="s">
        <v>10</v>
      </c>
      <c r="K9" s="561"/>
      <c r="L9" s="337" t="s">
        <v>3</v>
      </c>
      <c r="M9" s="561" t="s">
        <v>11</v>
      </c>
      <c r="N9" s="561"/>
      <c r="O9" s="600" t="s">
        <v>12</v>
      </c>
      <c r="P9" s="561"/>
      <c r="Q9" s="561"/>
      <c r="R9" s="561"/>
      <c r="S9" s="561"/>
      <c r="T9" s="561"/>
      <c r="U9" s="561" t="s">
        <v>13</v>
      </c>
      <c r="V9" s="561"/>
      <c r="W9" s="561"/>
      <c r="X9" s="1"/>
      <c r="Y9" s="1"/>
      <c r="Z9" s="1"/>
      <c r="AA9" s="1"/>
      <c r="AB9" s="1"/>
      <c r="AC9" s="1"/>
      <c r="AD9" s="1"/>
      <c r="AE9" s="1"/>
      <c r="AF9" s="1"/>
      <c r="AG9" s="1"/>
      <c r="AH9" s="1"/>
      <c r="AI9" s="1"/>
      <c r="AJ9" s="1"/>
      <c r="AK9" s="1"/>
      <c r="AL9" s="858"/>
      <c r="AM9" s="859"/>
      <c r="AN9" s="526" t="s">
        <v>4</v>
      </c>
      <c r="AO9" s="526"/>
      <c r="AP9" s="859"/>
      <c r="AQ9" s="859"/>
      <c r="AR9" s="526" t="s">
        <v>5</v>
      </c>
      <c r="AS9" s="527"/>
    </row>
    <row r="10" spans="1:51" ht="13.5" customHeight="1" x14ac:dyDescent="0.15">
      <c r="B10" s="553"/>
      <c r="C10" s="553"/>
      <c r="D10" s="553"/>
      <c r="E10" s="553"/>
      <c r="F10" s="553"/>
      <c r="G10" s="553"/>
      <c r="H10" s="553"/>
      <c r="I10" s="554"/>
      <c r="J10" s="865" t="s">
        <v>272</v>
      </c>
      <c r="K10" s="867" t="s">
        <v>273</v>
      </c>
      <c r="L10" s="865" t="s">
        <v>272</v>
      </c>
      <c r="M10" s="869" t="s">
        <v>274</v>
      </c>
      <c r="N10" s="871" t="s">
        <v>275</v>
      </c>
      <c r="O10" s="865" t="s">
        <v>276</v>
      </c>
      <c r="P10" s="873" t="s">
        <v>277</v>
      </c>
      <c r="Q10" s="873" t="s">
        <v>272</v>
      </c>
      <c r="R10" s="873" t="s">
        <v>278</v>
      </c>
      <c r="S10" s="873" t="s">
        <v>278</v>
      </c>
      <c r="T10" s="871" t="s">
        <v>277</v>
      </c>
      <c r="U10" s="881"/>
      <c r="V10" s="883"/>
      <c r="W10" s="885"/>
      <c r="X10" s="1"/>
      <c r="Y10" s="1"/>
      <c r="Z10" s="1"/>
      <c r="AA10" s="1"/>
      <c r="AB10" s="1"/>
      <c r="AC10" s="1"/>
      <c r="AD10" s="1"/>
      <c r="AE10" s="1"/>
      <c r="AF10" s="1"/>
      <c r="AG10" s="1"/>
      <c r="AH10" s="1"/>
      <c r="AI10" s="1"/>
      <c r="AJ10" s="1"/>
      <c r="AK10" s="1"/>
      <c r="AL10" s="860"/>
      <c r="AM10" s="861"/>
      <c r="AN10" s="864"/>
      <c r="AO10" s="864"/>
      <c r="AP10" s="861"/>
      <c r="AQ10" s="861"/>
      <c r="AR10" s="864"/>
      <c r="AS10" s="529"/>
    </row>
    <row r="11" spans="1:51" ht="9" customHeight="1" x14ac:dyDescent="0.15">
      <c r="B11" s="553"/>
      <c r="C11" s="553"/>
      <c r="D11" s="553"/>
      <c r="E11" s="553"/>
      <c r="F11" s="553"/>
      <c r="G11" s="553"/>
      <c r="H11" s="553"/>
      <c r="I11" s="554"/>
      <c r="J11" s="866"/>
      <c r="K11" s="868"/>
      <c r="L11" s="866"/>
      <c r="M11" s="870"/>
      <c r="N11" s="872"/>
      <c r="O11" s="866"/>
      <c r="P11" s="874"/>
      <c r="Q11" s="874"/>
      <c r="R11" s="874"/>
      <c r="S11" s="874"/>
      <c r="T11" s="872"/>
      <c r="U11" s="882"/>
      <c r="V11" s="884"/>
      <c r="W11" s="886"/>
      <c r="X11" s="1"/>
      <c r="Y11" s="1"/>
      <c r="Z11" s="1"/>
      <c r="AA11" s="1"/>
      <c r="AB11" s="1"/>
      <c r="AC11" s="1"/>
      <c r="AD11" s="1"/>
      <c r="AE11" s="1"/>
      <c r="AF11" s="1"/>
      <c r="AG11" s="1"/>
      <c r="AH11" s="1"/>
      <c r="AI11" s="1"/>
      <c r="AJ11" s="1"/>
      <c r="AK11" s="1"/>
      <c r="AL11" s="862"/>
      <c r="AM11" s="863"/>
      <c r="AN11" s="530"/>
      <c r="AO11" s="530"/>
      <c r="AP11" s="863"/>
      <c r="AQ11" s="863"/>
      <c r="AR11" s="530"/>
      <c r="AS11" s="531"/>
    </row>
    <row r="12" spans="1:51" ht="6" customHeight="1" x14ac:dyDescent="0.15">
      <c r="B12" s="555"/>
      <c r="C12" s="555"/>
      <c r="D12" s="555"/>
      <c r="E12" s="555"/>
      <c r="F12" s="555"/>
      <c r="G12" s="555"/>
      <c r="H12" s="555"/>
      <c r="I12" s="556"/>
      <c r="J12" s="866"/>
      <c r="K12" s="868"/>
      <c r="L12" s="866"/>
      <c r="M12" s="870"/>
      <c r="N12" s="872"/>
      <c r="O12" s="866"/>
      <c r="P12" s="874"/>
      <c r="Q12" s="874"/>
      <c r="R12" s="874"/>
      <c r="S12" s="874"/>
      <c r="T12" s="872"/>
      <c r="U12" s="882"/>
      <c r="V12" s="884"/>
      <c r="W12" s="886"/>
      <c r="X12" s="1"/>
      <c r="Y12" s="1"/>
      <c r="Z12" s="1"/>
      <c r="AA12" s="1"/>
      <c r="AB12" s="1"/>
      <c r="AC12" s="1"/>
      <c r="AD12" s="1"/>
      <c r="AE12" s="1"/>
      <c r="AF12" s="1"/>
      <c r="AG12" s="1"/>
      <c r="AH12" s="1"/>
      <c r="AI12" s="1"/>
      <c r="AJ12" s="1"/>
      <c r="AK12" s="1"/>
      <c r="AL12" s="1"/>
      <c r="AM12" s="1"/>
      <c r="AN12" s="1"/>
      <c r="AO12" s="1"/>
      <c r="AP12" s="1"/>
      <c r="AQ12" s="1"/>
      <c r="AR12" s="1"/>
      <c r="AS12" s="1"/>
    </row>
    <row r="13" spans="1:51" s="7" customFormat="1" ht="15" customHeight="1" x14ac:dyDescent="0.15">
      <c r="A13" s="1"/>
      <c r="B13" s="564" t="s">
        <v>14</v>
      </c>
      <c r="C13" s="565"/>
      <c r="D13" s="565"/>
      <c r="E13" s="565"/>
      <c r="F13" s="565"/>
      <c r="G13" s="565"/>
      <c r="H13" s="565"/>
      <c r="I13" s="566"/>
      <c r="J13" s="564" t="s">
        <v>6</v>
      </c>
      <c r="K13" s="565"/>
      <c r="L13" s="565"/>
      <c r="M13" s="565"/>
      <c r="N13" s="588"/>
      <c r="O13" s="591" t="s">
        <v>15</v>
      </c>
      <c r="P13" s="565"/>
      <c r="Q13" s="565"/>
      <c r="R13" s="565"/>
      <c r="S13" s="565"/>
      <c r="T13" s="565"/>
      <c r="U13" s="566"/>
      <c r="V13" s="13" t="s">
        <v>32</v>
      </c>
      <c r="W13" s="31"/>
      <c r="X13" s="31"/>
      <c r="Y13" s="603" t="s">
        <v>44</v>
      </c>
      <c r="Z13" s="603"/>
      <c r="AA13" s="603"/>
      <c r="AB13" s="603"/>
      <c r="AC13" s="603"/>
      <c r="AD13" s="603"/>
      <c r="AE13" s="603"/>
      <c r="AF13" s="603"/>
      <c r="AG13" s="603"/>
      <c r="AH13" s="603"/>
      <c r="AI13" s="31"/>
      <c r="AJ13" s="31"/>
      <c r="AK13" s="32"/>
      <c r="AL13" s="14" t="s">
        <v>55</v>
      </c>
      <c r="AM13" s="336"/>
      <c r="AN13" s="478" t="s">
        <v>33</v>
      </c>
      <c r="AO13" s="478"/>
      <c r="AP13" s="478"/>
      <c r="AQ13" s="478"/>
      <c r="AR13" s="478"/>
      <c r="AS13" s="479"/>
      <c r="AV13" s="346"/>
      <c r="AW13" s="1"/>
      <c r="AX13" s="347" t="s">
        <v>279</v>
      </c>
    </row>
    <row r="14" spans="1:51" s="7" customFormat="1" ht="13.5" customHeight="1" x14ac:dyDescent="0.15">
      <c r="A14" s="1"/>
      <c r="B14" s="567"/>
      <c r="C14" s="568"/>
      <c r="D14" s="568"/>
      <c r="E14" s="568"/>
      <c r="F14" s="568"/>
      <c r="G14" s="568"/>
      <c r="H14" s="568"/>
      <c r="I14" s="569"/>
      <c r="J14" s="567"/>
      <c r="K14" s="568"/>
      <c r="L14" s="568"/>
      <c r="M14" s="568"/>
      <c r="N14" s="589"/>
      <c r="O14" s="592"/>
      <c r="P14" s="568"/>
      <c r="Q14" s="568"/>
      <c r="R14" s="568"/>
      <c r="S14" s="568"/>
      <c r="T14" s="568"/>
      <c r="U14" s="569"/>
      <c r="V14" s="912" t="s">
        <v>280</v>
      </c>
      <c r="W14" s="913"/>
      <c r="X14" s="913"/>
      <c r="Y14" s="914"/>
      <c r="Z14" s="486" t="s">
        <v>281</v>
      </c>
      <c r="AA14" s="487"/>
      <c r="AB14" s="487"/>
      <c r="AC14" s="488"/>
      <c r="AD14" s="594" t="s">
        <v>282</v>
      </c>
      <c r="AE14" s="595"/>
      <c r="AF14" s="595"/>
      <c r="AG14" s="596"/>
      <c r="AH14" s="498" t="s">
        <v>283</v>
      </c>
      <c r="AI14" s="499"/>
      <c r="AJ14" s="499"/>
      <c r="AK14" s="500"/>
      <c r="AL14" s="580" t="s">
        <v>18</v>
      </c>
      <c r="AM14" s="581"/>
      <c r="AN14" s="506" t="s">
        <v>19</v>
      </c>
      <c r="AO14" s="507"/>
      <c r="AP14" s="507"/>
      <c r="AQ14" s="507"/>
      <c r="AR14" s="508"/>
      <c r="AS14" s="509"/>
      <c r="AV14" s="348" t="s">
        <v>284</v>
      </c>
      <c r="AW14" s="349"/>
      <c r="AX14" s="350" t="s">
        <v>74</v>
      </c>
    </row>
    <row r="15" spans="1:51" s="7" customFormat="1" ht="13.5" customHeight="1" x14ac:dyDescent="0.15">
      <c r="A15" s="1"/>
      <c r="B15" s="570"/>
      <c r="C15" s="571"/>
      <c r="D15" s="571"/>
      <c r="E15" s="571"/>
      <c r="F15" s="571"/>
      <c r="G15" s="571"/>
      <c r="H15" s="571"/>
      <c r="I15" s="572"/>
      <c r="J15" s="570"/>
      <c r="K15" s="571"/>
      <c r="L15" s="571"/>
      <c r="M15" s="571"/>
      <c r="N15" s="590"/>
      <c r="O15" s="593"/>
      <c r="P15" s="571"/>
      <c r="Q15" s="571"/>
      <c r="R15" s="571"/>
      <c r="S15" s="571"/>
      <c r="T15" s="571"/>
      <c r="U15" s="572"/>
      <c r="V15" s="915"/>
      <c r="W15" s="916"/>
      <c r="X15" s="916"/>
      <c r="Y15" s="917"/>
      <c r="Z15" s="489"/>
      <c r="AA15" s="490"/>
      <c r="AB15" s="490"/>
      <c r="AC15" s="491"/>
      <c r="AD15" s="597"/>
      <c r="AE15" s="598"/>
      <c r="AF15" s="598"/>
      <c r="AG15" s="599"/>
      <c r="AH15" s="501"/>
      <c r="AI15" s="502"/>
      <c r="AJ15" s="502"/>
      <c r="AK15" s="503"/>
      <c r="AL15" s="582"/>
      <c r="AM15" s="583"/>
      <c r="AN15" s="901"/>
      <c r="AO15" s="901"/>
      <c r="AP15" s="901"/>
      <c r="AQ15" s="901"/>
      <c r="AR15" s="901"/>
      <c r="AS15" s="511"/>
      <c r="AW15" s="349"/>
      <c r="AX15" s="350" t="s">
        <v>75</v>
      </c>
      <c r="AY15" s="345"/>
    </row>
    <row r="16" spans="1:51" ht="18" customHeight="1" x14ac:dyDescent="0.15">
      <c r="B16" s="887" t="s">
        <v>285</v>
      </c>
      <c r="C16" s="902"/>
      <c r="D16" s="902"/>
      <c r="E16" s="902"/>
      <c r="F16" s="902"/>
      <c r="G16" s="902"/>
      <c r="H16" s="902"/>
      <c r="I16" s="903"/>
      <c r="J16" s="887" t="s">
        <v>286</v>
      </c>
      <c r="K16" s="888"/>
      <c r="L16" s="888"/>
      <c r="M16" s="888"/>
      <c r="N16" s="893"/>
      <c r="O16" s="351">
        <v>3</v>
      </c>
      <c r="P16" s="352" t="s">
        <v>0</v>
      </c>
      <c r="Q16" s="351">
        <v>4</v>
      </c>
      <c r="R16" s="352" t="s">
        <v>1</v>
      </c>
      <c r="S16" s="351">
        <v>1</v>
      </c>
      <c r="T16" s="895" t="s">
        <v>20</v>
      </c>
      <c r="U16" s="895"/>
      <c r="V16" s="896"/>
      <c r="W16" s="897"/>
      <c r="X16" s="897"/>
      <c r="Y16" s="353" t="s">
        <v>8</v>
      </c>
      <c r="Z16" s="354"/>
      <c r="AA16" s="355"/>
      <c r="AB16" s="355"/>
      <c r="AC16" s="356" t="s">
        <v>8</v>
      </c>
      <c r="AD16" s="354"/>
      <c r="AE16" s="355"/>
      <c r="AF16" s="355"/>
      <c r="AG16" s="357" t="s">
        <v>8</v>
      </c>
      <c r="AH16" s="907" t="s">
        <v>287</v>
      </c>
      <c r="AI16" s="908"/>
      <c r="AJ16" s="908"/>
      <c r="AK16" s="357" t="s">
        <v>8</v>
      </c>
      <c r="AL16" s="358"/>
      <c r="AM16" s="359"/>
      <c r="AN16" s="898"/>
      <c r="AO16" s="899"/>
      <c r="AP16" s="899"/>
      <c r="AQ16" s="899"/>
      <c r="AR16" s="899"/>
      <c r="AS16" s="46" t="s">
        <v>8</v>
      </c>
      <c r="AV16" s="53"/>
      <c r="AW16" s="360"/>
      <c r="AX16" s="248" t="s">
        <v>76</v>
      </c>
    </row>
    <row r="17" spans="2:50" ht="18" customHeight="1" x14ac:dyDescent="0.15">
      <c r="B17" s="904"/>
      <c r="C17" s="905"/>
      <c r="D17" s="905"/>
      <c r="E17" s="905"/>
      <c r="F17" s="905"/>
      <c r="G17" s="905"/>
      <c r="H17" s="905"/>
      <c r="I17" s="906"/>
      <c r="J17" s="890"/>
      <c r="K17" s="891"/>
      <c r="L17" s="891"/>
      <c r="M17" s="891"/>
      <c r="N17" s="894"/>
      <c r="O17" s="361">
        <v>3</v>
      </c>
      <c r="P17" s="362" t="s">
        <v>0</v>
      </c>
      <c r="Q17" s="361">
        <v>4</v>
      </c>
      <c r="R17" s="362" t="s">
        <v>1</v>
      </c>
      <c r="S17" s="361">
        <v>16</v>
      </c>
      <c r="T17" s="909" t="s">
        <v>21</v>
      </c>
      <c r="U17" s="909"/>
      <c r="V17" s="910">
        <v>7000000</v>
      </c>
      <c r="W17" s="911"/>
      <c r="X17" s="911"/>
      <c r="Y17" s="911"/>
      <c r="Z17" s="918"/>
      <c r="AA17" s="919"/>
      <c r="AB17" s="919"/>
      <c r="AC17" s="919"/>
      <c r="AD17" s="918"/>
      <c r="AE17" s="919"/>
      <c r="AF17" s="919"/>
      <c r="AG17" s="920"/>
      <c r="AH17" s="911">
        <f>V17+Z17-AD17</f>
        <v>7000000</v>
      </c>
      <c r="AI17" s="911"/>
      <c r="AJ17" s="911"/>
      <c r="AK17" s="921"/>
      <c r="AL17" s="922"/>
      <c r="AM17" s="923"/>
      <c r="AN17" s="924">
        <f>INT(AH17*AL17)</f>
        <v>0</v>
      </c>
      <c r="AO17" s="925"/>
      <c r="AP17" s="925"/>
      <c r="AQ17" s="925"/>
      <c r="AR17" s="925"/>
      <c r="AS17" s="363"/>
      <c r="AV17" s="53"/>
      <c r="AW17" s="360"/>
      <c r="AX17" s="248" t="s">
        <v>77</v>
      </c>
    </row>
    <row r="18" spans="2:50" ht="18" customHeight="1" x14ac:dyDescent="0.15">
      <c r="B18" s="887" t="s">
        <v>288</v>
      </c>
      <c r="C18" s="888"/>
      <c r="D18" s="888"/>
      <c r="E18" s="888"/>
      <c r="F18" s="888"/>
      <c r="G18" s="888"/>
      <c r="H18" s="888"/>
      <c r="I18" s="889"/>
      <c r="J18" s="887" t="s">
        <v>289</v>
      </c>
      <c r="K18" s="888"/>
      <c r="L18" s="888"/>
      <c r="M18" s="888"/>
      <c r="N18" s="893"/>
      <c r="O18" s="351">
        <v>3</v>
      </c>
      <c r="P18" s="352" t="s">
        <v>0</v>
      </c>
      <c r="Q18" s="351">
        <v>12</v>
      </c>
      <c r="R18" s="352" t="s">
        <v>1</v>
      </c>
      <c r="S18" s="351">
        <v>15</v>
      </c>
      <c r="T18" s="895" t="s">
        <v>20</v>
      </c>
      <c r="U18" s="895"/>
      <c r="V18" s="896"/>
      <c r="W18" s="897"/>
      <c r="X18" s="897"/>
      <c r="Y18" s="364"/>
      <c r="Z18" s="365"/>
      <c r="AA18" s="366"/>
      <c r="AB18" s="366"/>
      <c r="AC18" s="364"/>
      <c r="AD18" s="365"/>
      <c r="AE18" s="366"/>
      <c r="AF18" s="366"/>
      <c r="AG18" s="367"/>
      <c r="AH18" s="898"/>
      <c r="AI18" s="899"/>
      <c r="AJ18" s="899"/>
      <c r="AK18" s="900"/>
      <c r="AL18" s="365"/>
      <c r="AM18" s="368"/>
      <c r="AN18" s="898"/>
      <c r="AO18" s="899"/>
      <c r="AP18" s="899"/>
      <c r="AQ18" s="899"/>
      <c r="AR18" s="899"/>
      <c r="AS18" s="369"/>
      <c r="AV18" s="53"/>
      <c r="AW18" s="360"/>
      <c r="AX18" s="370" t="s">
        <v>56</v>
      </c>
    </row>
    <row r="19" spans="2:50" ht="18" customHeight="1" x14ac:dyDescent="0.15">
      <c r="B19" s="890"/>
      <c r="C19" s="891"/>
      <c r="D19" s="891"/>
      <c r="E19" s="891"/>
      <c r="F19" s="891"/>
      <c r="G19" s="891"/>
      <c r="H19" s="891"/>
      <c r="I19" s="892"/>
      <c r="J19" s="890"/>
      <c r="K19" s="891"/>
      <c r="L19" s="891"/>
      <c r="M19" s="891"/>
      <c r="N19" s="894"/>
      <c r="O19" s="361">
        <v>4</v>
      </c>
      <c r="P19" s="362" t="s">
        <v>0</v>
      </c>
      <c r="Q19" s="361">
        <v>1</v>
      </c>
      <c r="R19" s="362" t="s">
        <v>1</v>
      </c>
      <c r="S19" s="361">
        <v>15</v>
      </c>
      <c r="T19" s="909" t="s">
        <v>21</v>
      </c>
      <c r="U19" s="909"/>
      <c r="V19" s="910">
        <v>300000</v>
      </c>
      <c r="W19" s="911"/>
      <c r="X19" s="911"/>
      <c r="Y19" s="911"/>
      <c r="Z19" s="918"/>
      <c r="AA19" s="919"/>
      <c r="AB19" s="919"/>
      <c r="AC19" s="919"/>
      <c r="AD19" s="918"/>
      <c r="AE19" s="919"/>
      <c r="AF19" s="919"/>
      <c r="AG19" s="920"/>
      <c r="AH19" s="911">
        <f>V19+Z19-AD19</f>
        <v>300000</v>
      </c>
      <c r="AI19" s="911"/>
      <c r="AJ19" s="911"/>
      <c r="AK19" s="921"/>
      <c r="AL19" s="922"/>
      <c r="AM19" s="923"/>
      <c r="AN19" s="924">
        <f>INT(AH19*AL19)</f>
        <v>0</v>
      </c>
      <c r="AO19" s="925"/>
      <c r="AP19" s="925"/>
      <c r="AQ19" s="925"/>
      <c r="AR19" s="925"/>
      <c r="AS19" s="363"/>
      <c r="AV19" s="53"/>
      <c r="AW19" s="360"/>
      <c r="AX19" s="248" t="s">
        <v>78</v>
      </c>
    </row>
    <row r="20" spans="2:50" ht="18" customHeight="1" x14ac:dyDescent="0.15">
      <c r="B20" s="887" t="s">
        <v>290</v>
      </c>
      <c r="C20" s="888"/>
      <c r="D20" s="888"/>
      <c r="E20" s="888"/>
      <c r="F20" s="888"/>
      <c r="G20" s="888"/>
      <c r="H20" s="888"/>
      <c r="I20" s="889"/>
      <c r="J20" s="926"/>
      <c r="K20" s="927"/>
      <c r="L20" s="927"/>
      <c r="M20" s="927"/>
      <c r="N20" s="932"/>
      <c r="O20" s="371"/>
      <c r="P20" s="352" t="s">
        <v>45</v>
      </c>
      <c r="Q20" s="371"/>
      <c r="R20" s="352" t="s">
        <v>46</v>
      </c>
      <c r="S20" s="371"/>
      <c r="T20" s="895" t="s">
        <v>47</v>
      </c>
      <c r="U20" s="895"/>
      <c r="V20" s="896"/>
      <c r="W20" s="897"/>
      <c r="X20" s="897"/>
      <c r="Y20" s="364"/>
      <c r="Z20" s="365"/>
      <c r="AA20" s="366"/>
      <c r="AB20" s="366"/>
      <c r="AC20" s="364"/>
      <c r="AD20" s="365"/>
      <c r="AE20" s="366"/>
      <c r="AF20" s="366"/>
      <c r="AG20" s="367"/>
      <c r="AH20" s="898"/>
      <c r="AI20" s="899"/>
      <c r="AJ20" s="899"/>
      <c r="AK20" s="900"/>
      <c r="AL20" s="365"/>
      <c r="AM20" s="368"/>
      <c r="AN20" s="898"/>
      <c r="AO20" s="899"/>
      <c r="AP20" s="899"/>
      <c r="AQ20" s="899"/>
      <c r="AR20" s="899"/>
      <c r="AS20" s="369"/>
      <c r="AV20" s="53"/>
      <c r="AW20" s="360"/>
      <c r="AX20" s="248" t="s">
        <v>79</v>
      </c>
    </row>
    <row r="21" spans="2:50" ht="18" customHeight="1" x14ac:dyDescent="0.15">
      <c r="B21" s="890"/>
      <c r="C21" s="891"/>
      <c r="D21" s="891"/>
      <c r="E21" s="891"/>
      <c r="F21" s="891"/>
      <c r="G21" s="891"/>
      <c r="H21" s="891"/>
      <c r="I21" s="892"/>
      <c r="J21" s="929"/>
      <c r="K21" s="930"/>
      <c r="L21" s="930"/>
      <c r="M21" s="930"/>
      <c r="N21" s="933"/>
      <c r="O21" s="372"/>
      <c r="P21" s="373" t="s">
        <v>45</v>
      </c>
      <c r="Q21" s="372"/>
      <c r="R21" s="373" t="s">
        <v>46</v>
      </c>
      <c r="S21" s="372"/>
      <c r="T21" s="934" t="s">
        <v>48</v>
      </c>
      <c r="U21" s="934"/>
      <c r="V21" s="935">
        <v>11900500</v>
      </c>
      <c r="W21" s="936"/>
      <c r="X21" s="936"/>
      <c r="Y21" s="936"/>
      <c r="Z21" s="924"/>
      <c r="AA21" s="925"/>
      <c r="AB21" s="925"/>
      <c r="AC21" s="925"/>
      <c r="AD21" s="924"/>
      <c r="AE21" s="925"/>
      <c r="AF21" s="925"/>
      <c r="AG21" s="937"/>
      <c r="AH21" s="911">
        <f>V21+Z21-AD21</f>
        <v>11900500</v>
      </c>
      <c r="AI21" s="911"/>
      <c r="AJ21" s="911"/>
      <c r="AK21" s="921"/>
      <c r="AL21" s="922"/>
      <c r="AM21" s="923"/>
      <c r="AN21" s="924">
        <f>INT(AH21*AL21)</f>
        <v>0</v>
      </c>
      <c r="AO21" s="925"/>
      <c r="AP21" s="925"/>
      <c r="AQ21" s="925"/>
      <c r="AR21" s="925"/>
      <c r="AS21" s="363"/>
      <c r="AV21" s="53"/>
      <c r="AW21" s="360"/>
      <c r="AX21" s="248" t="s">
        <v>80</v>
      </c>
    </row>
    <row r="22" spans="2:50" ht="18" customHeight="1" x14ac:dyDescent="0.15">
      <c r="B22" s="926"/>
      <c r="C22" s="927"/>
      <c r="D22" s="927"/>
      <c r="E22" s="927"/>
      <c r="F22" s="927"/>
      <c r="G22" s="927"/>
      <c r="H22" s="927"/>
      <c r="I22" s="928"/>
      <c r="J22" s="926"/>
      <c r="K22" s="927"/>
      <c r="L22" s="927"/>
      <c r="M22" s="927"/>
      <c r="N22" s="932"/>
      <c r="O22" s="374"/>
      <c r="P22" s="362" t="s">
        <v>45</v>
      </c>
      <c r="Q22" s="374"/>
      <c r="R22" s="362" t="s">
        <v>46</v>
      </c>
      <c r="S22" s="374"/>
      <c r="T22" s="909" t="s">
        <v>47</v>
      </c>
      <c r="U22" s="909"/>
      <c r="V22" s="896"/>
      <c r="W22" s="897"/>
      <c r="X22" s="897"/>
      <c r="Y22" s="375"/>
      <c r="Z22" s="376"/>
      <c r="AA22" s="377"/>
      <c r="AB22" s="377"/>
      <c r="AC22" s="375"/>
      <c r="AD22" s="376"/>
      <c r="AE22" s="377"/>
      <c r="AF22" s="377"/>
      <c r="AG22" s="378"/>
      <c r="AH22" s="898"/>
      <c r="AI22" s="899"/>
      <c r="AJ22" s="899"/>
      <c r="AK22" s="900"/>
      <c r="AL22" s="376"/>
      <c r="AM22" s="379"/>
      <c r="AN22" s="898"/>
      <c r="AO22" s="899"/>
      <c r="AP22" s="899"/>
      <c r="AQ22" s="899"/>
      <c r="AR22" s="899"/>
      <c r="AS22" s="369"/>
      <c r="AV22" s="53"/>
      <c r="AW22" s="360"/>
      <c r="AX22" s="248" t="s">
        <v>81</v>
      </c>
    </row>
    <row r="23" spans="2:50" ht="18" customHeight="1" x14ac:dyDescent="0.15">
      <c r="B23" s="929"/>
      <c r="C23" s="930"/>
      <c r="D23" s="930"/>
      <c r="E23" s="930"/>
      <c r="F23" s="930"/>
      <c r="G23" s="930"/>
      <c r="H23" s="930"/>
      <c r="I23" s="931"/>
      <c r="J23" s="929"/>
      <c r="K23" s="930"/>
      <c r="L23" s="930"/>
      <c r="M23" s="930"/>
      <c r="N23" s="933"/>
      <c r="O23" s="372"/>
      <c r="P23" s="373" t="s">
        <v>45</v>
      </c>
      <c r="Q23" s="372"/>
      <c r="R23" s="373" t="s">
        <v>46</v>
      </c>
      <c r="S23" s="372"/>
      <c r="T23" s="934" t="s">
        <v>48</v>
      </c>
      <c r="U23" s="934"/>
      <c r="V23" s="918"/>
      <c r="W23" s="919"/>
      <c r="X23" s="919"/>
      <c r="Y23" s="919"/>
      <c r="Z23" s="918"/>
      <c r="AA23" s="919"/>
      <c r="AB23" s="919"/>
      <c r="AC23" s="919"/>
      <c r="AD23" s="918"/>
      <c r="AE23" s="919"/>
      <c r="AF23" s="919"/>
      <c r="AG23" s="920"/>
      <c r="AH23" s="919">
        <f>V23+Z23-AD23</f>
        <v>0</v>
      </c>
      <c r="AI23" s="919"/>
      <c r="AJ23" s="919"/>
      <c r="AK23" s="920"/>
      <c r="AL23" s="922"/>
      <c r="AM23" s="923"/>
      <c r="AN23" s="924">
        <f>INT(AH23*AL23)</f>
        <v>0</v>
      </c>
      <c r="AO23" s="925"/>
      <c r="AP23" s="925"/>
      <c r="AQ23" s="925"/>
      <c r="AR23" s="925"/>
      <c r="AS23" s="363"/>
      <c r="AV23" s="53"/>
      <c r="AW23" s="360"/>
    </row>
    <row r="24" spans="2:50" ht="18" customHeight="1" x14ac:dyDescent="0.15">
      <c r="B24" s="926"/>
      <c r="C24" s="927"/>
      <c r="D24" s="927"/>
      <c r="E24" s="927"/>
      <c r="F24" s="927"/>
      <c r="G24" s="927"/>
      <c r="H24" s="927"/>
      <c r="I24" s="928"/>
      <c r="J24" s="926"/>
      <c r="K24" s="927"/>
      <c r="L24" s="927"/>
      <c r="M24" s="927"/>
      <c r="N24" s="932"/>
      <c r="O24" s="374"/>
      <c r="P24" s="362" t="s">
        <v>45</v>
      </c>
      <c r="Q24" s="374"/>
      <c r="R24" s="362" t="s">
        <v>46</v>
      </c>
      <c r="S24" s="374"/>
      <c r="T24" s="909" t="s">
        <v>47</v>
      </c>
      <c r="U24" s="909"/>
      <c r="V24" s="896"/>
      <c r="W24" s="897"/>
      <c r="X24" s="897"/>
      <c r="Y24" s="364"/>
      <c r="Z24" s="365"/>
      <c r="AA24" s="366"/>
      <c r="AB24" s="366"/>
      <c r="AC24" s="364"/>
      <c r="AD24" s="365"/>
      <c r="AE24" s="366"/>
      <c r="AF24" s="366"/>
      <c r="AG24" s="367"/>
      <c r="AH24" s="898"/>
      <c r="AI24" s="899"/>
      <c r="AJ24" s="899"/>
      <c r="AK24" s="900"/>
      <c r="AL24" s="376"/>
      <c r="AM24" s="379"/>
      <c r="AN24" s="898"/>
      <c r="AO24" s="899"/>
      <c r="AP24" s="899"/>
      <c r="AQ24" s="899"/>
      <c r="AR24" s="899"/>
      <c r="AS24" s="369"/>
      <c r="AV24" s="53"/>
      <c r="AW24" s="360"/>
    </row>
    <row r="25" spans="2:50" ht="18" customHeight="1" x14ac:dyDescent="0.15">
      <c r="B25" s="929"/>
      <c r="C25" s="930"/>
      <c r="D25" s="930"/>
      <c r="E25" s="930"/>
      <c r="F25" s="930"/>
      <c r="G25" s="930"/>
      <c r="H25" s="930"/>
      <c r="I25" s="931"/>
      <c r="J25" s="929"/>
      <c r="K25" s="930"/>
      <c r="L25" s="930"/>
      <c r="M25" s="930"/>
      <c r="N25" s="933"/>
      <c r="O25" s="372"/>
      <c r="P25" s="373" t="s">
        <v>45</v>
      </c>
      <c r="Q25" s="372"/>
      <c r="R25" s="373" t="s">
        <v>46</v>
      </c>
      <c r="S25" s="372"/>
      <c r="T25" s="934" t="s">
        <v>48</v>
      </c>
      <c r="U25" s="934"/>
      <c r="V25" s="924"/>
      <c r="W25" s="925"/>
      <c r="X25" s="925"/>
      <c r="Y25" s="925"/>
      <c r="Z25" s="924"/>
      <c r="AA25" s="925"/>
      <c r="AB25" s="925"/>
      <c r="AC25" s="925"/>
      <c r="AD25" s="918"/>
      <c r="AE25" s="919"/>
      <c r="AF25" s="919"/>
      <c r="AG25" s="920"/>
      <c r="AH25" s="919">
        <f>V25+Z25-AD25</f>
        <v>0</v>
      </c>
      <c r="AI25" s="919"/>
      <c r="AJ25" s="919"/>
      <c r="AK25" s="920"/>
      <c r="AL25" s="922"/>
      <c r="AM25" s="923"/>
      <c r="AN25" s="924">
        <f>INT(AH25*AL25)</f>
        <v>0</v>
      </c>
      <c r="AO25" s="925"/>
      <c r="AP25" s="925"/>
      <c r="AQ25" s="925"/>
      <c r="AR25" s="925"/>
      <c r="AS25" s="363"/>
      <c r="AV25" s="53"/>
    </row>
    <row r="26" spans="2:50" ht="18" customHeight="1" x14ac:dyDescent="0.15">
      <c r="B26" s="938" t="s">
        <v>82</v>
      </c>
      <c r="C26" s="939"/>
      <c r="D26" s="939"/>
      <c r="E26" s="940"/>
      <c r="F26" s="944"/>
      <c r="G26" s="945"/>
      <c r="H26" s="945"/>
      <c r="I26" s="945"/>
      <c r="J26" s="945"/>
      <c r="K26" s="945"/>
      <c r="L26" s="945"/>
      <c r="M26" s="945"/>
      <c r="N26" s="946"/>
      <c r="O26" s="938" t="s">
        <v>49</v>
      </c>
      <c r="P26" s="939"/>
      <c r="Q26" s="939"/>
      <c r="R26" s="939"/>
      <c r="S26" s="939"/>
      <c r="T26" s="939"/>
      <c r="U26" s="940"/>
      <c r="V26" s="898"/>
      <c r="W26" s="899"/>
      <c r="X26" s="899"/>
      <c r="Y26" s="900"/>
      <c r="Z26" s="365"/>
      <c r="AA26" s="366"/>
      <c r="AB26" s="366"/>
      <c r="AC26" s="364"/>
      <c r="AD26" s="365"/>
      <c r="AE26" s="366"/>
      <c r="AF26" s="366"/>
      <c r="AG26" s="364"/>
      <c r="AH26" s="898"/>
      <c r="AI26" s="899"/>
      <c r="AJ26" s="899"/>
      <c r="AK26" s="900"/>
      <c r="AL26" s="365"/>
      <c r="AM26" s="368"/>
      <c r="AN26" s="898">
        <f>AN16+AN18+AN20+AN22+AN24</f>
        <v>0</v>
      </c>
      <c r="AO26" s="899"/>
      <c r="AP26" s="899"/>
      <c r="AQ26" s="899"/>
      <c r="AR26" s="899"/>
      <c r="AS26" s="369"/>
      <c r="AV26" s="53"/>
    </row>
    <row r="27" spans="2:50" ht="18" customHeight="1" x14ac:dyDescent="0.15">
      <c r="B27" s="941"/>
      <c r="C27" s="942"/>
      <c r="D27" s="942"/>
      <c r="E27" s="943"/>
      <c r="F27" s="947"/>
      <c r="G27" s="948"/>
      <c r="H27" s="948"/>
      <c r="I27" s="948"/>
      <c r="J27" s="948"/>
      <c r="K27" s="948"/>
      <c r="L27" s="948"/>
      <c r="M27" s="948"/>
      <c r="N27" s="949"/>
      <c r="O27" s="941"/>
      <c r="P27" s="942"/>
      <c r="Q27" s="942"/>
      <c r="R27" s="942"/>
      <c r="S27" s="942"/>
      <c r="T27" s="942"/>
      <c r="U27" s="943"/>
      <c r="V27" s="935">
        <f>V17+V19+V21+V23+V25</f>
        <v>19200500</v>
      </c>
      <c r="W27" s="936"/>
      <c r="X27" s="936"/>
      <c r="Y27" s="936"/>
      <c r="Z27" s="924">
        <f>Z17+Z19+Z21+Z23+Z25</f>
        <v>0</v>
      </c>
      <c r="AA27" s="925"/>
      <c r="AB27" s="925"/>
      <c r="AC27" s="925"/>
      <c r="AD27" s="924">
        <f>AD17+AD19+AD21+AD23+AD25</f>
        <v>0</v>
      </c>
      <c r="AE27" s="925"/>
      <c r="AF27" s="925"/>
      <c r="AG27" s="925"/>
      <c r="AH27" s="935" t="s">
        <v>291</v>
      </c>
      <c r="AI27" s="936"/>
      <c r="AJ27" s="936"/>
      <c r="AK27" s="936"/>
      <c r="AL27" s="950"/>
      <c r="AM27" s="951"/>
      <c r="AN27" s="924"/>
      <c r="AO27" s="925"/>
      <c r="AP27" s="925"/>
      <c r="AQ27" s="925"/>
      <c r="AR27" s="925"/>
      <c r="AS27" s="363"/>
      <c r="AU27" s="143"/>
      <c r="AV27" s="53"/>
    </row>
    <row r="28" spans="2:50" ht="15.75" customHeight="1" x14ac:dyDescent="0.15">
      <c r="D28" s="380" t="s">
        <v>22</v>
      </c>
      <c r="AN28" s="952"/>
      <c r="AO28" s="952"/>
      <c r="AP28" s="952"/>
      <c r="AQ28" s="952"/>
      <c r="AR28" s="952"/>
    </row>
    <row r="29" spans="2:50" ht="15" customHeight="1" x14ac:dyDescent="0.15">
      <c r="AG29" s="381"/>
      <c r="AI29" s="382" t="s">
        <v>34</v>
      </c>
      <c r="AJ29" s="958"/>
      <c r="AK29" s="958"/>
      <c r="AL29" s="958"/>
      <c r="AM29" s="909" t="s">
        <v>37</v>
      </c>
      <c r="AN29" s="909"/>
      <c r="AO29" s="959"/>
      <c r="AP29" s="959"/>
      <c r="AQ29" s="959"/>
      <c r="AR29" s="959"/>
      <c r="AS29" s="362" t="s">
        <v>35</v>
      </c>
    </row>
    <row r="30" spans="2:50" ht="15" customHeight="1" x14ac:dyDescent="0.15">
      <c r="D30" s="960"/>
      <c r="E30" s="960"/>
      <c r="F30" s="383" t="s">
        <v>0</v>
      </c>
      <c r="G30" s="960"/>
      <c r="H30" s="960"/>
      <c r="I30" s="383" t="s">
        <v>1</v>
      </c>
      <c r="J30" s="960"/>
      <c r="K30" s="960"/>
      <c r="L30" s="383" t="s">
        <v>23</v>
      </c>
      <c r="AG30" s="384"/>
      <c r="AI30" s="382" t="s">
        <v>36</v>
      </c>
      <c r="AJ30" s="959"/>
      <c r="AK30" s="959"/>
      <c r="AL30" s="362" t="s">
        <v>37</v>
      </c>
      <c r="AM30" s="959"/>
      <c r="AN30" s="959"/>
      <c r="AO30" s="362" t="s">
        <v>37</v>
      </c>
      <c r="AP30" s="959"/>
      <c r="AQ30" s="959"/>
      <c r="AR30" s="959"/>
      <c r="AS30" s="362" t="s">
        <v>35</v>
      </c>
    </row>
    <row r="31" spans="2:50" ht="18" customHeight="1" x14ac:dyDescent="0.15">
      <c r="D31" s="381"/>
      <c r="E31" s="381"/>
      <c r="F31" s="381"/>
      <c r="G31" s="381"/>
      <c r="AA31" s="956" t="s">
        <v>24</v>
      </c>
      <c r="AB31" s="956"/>
      <c r="AC31" s="979"/>
      <c r="AD31" s="979"/>
      <c r="AE31" s="979"/>
      <c r="AF31" s="979"/>
      <c r="AG31" s="979"/>
      <c r="AH31" s="979"/>
      <c r="AI31" s="979"/>
      <c r="AJ31" s="979"/>
      <c r="AK31" s="979"/>
      <c r="AL31" s="979"/>
      <c r="AM31" s="979"/>
      <c r="AN31" s="979"/>
      <c r="AO31" s="979"/>
      <c r="AP31" s="979"/>
      <c r="AQ31" s="979"/>
      <c r="AR31" s="979"/>
      <c r="AS31" s="979"/>
    </row>
    <row r="32" spans="2:50" ht="15" customHeight="1" x14ac:dyDescent="0.15">
      <c r="D32" s="381"/>
      <c r="E32" s="381"/>
      <c r="F32" s="381"/>
      <c r="G32" s="381"/>
      <c r="H32" s="385"/>
      <c r="X32" s="953" t="s">
        <v>25</v>
      </c>
      <c r="Y32" s="953"/>
      <c r="Z32" s="953"/>
      <c r="AA32" s="380"/>
      <c r="AB32" s="380"/>
      <c r="AC32" s="954"/>
      <c r="AD32" s="954"/>
      <c r="AE32" s="954"/>
      <c r="AF32" s="954"/>
      <c r="AG32" s="954"/>
      <c r="AH32" s="954"/>
      <c r="AI32" s="954"/>
      <c r="AJ32" s="954"/>
      <c r="AK32" s="954"/>
      <c r="AL32" s="954"/>
      <c r="AM32" s="954"/>
      <c r="AN32" s="954"/>
      <c r="AS32" s="386"/>
    </row>
    <row r="33" spans="2:45" ht="15" customHeight="1" x14ac:dyDescent="0.15">
      <c r="D33" s="955" t="s">
        <v>292</v>
      </c>
      <c r="E33" s="955"/>
      <c r="F33" s="955"/>
      <c r="G33" s="955"/>
      <c r="H33" s="383" t="s">
        <v>26</v>
      </c>
      <c r="I33" s="383"/>
      <c r="J33" s="383"/>
      <c r="K33" s="383"/>
      <c r="L33" s="383"/>
      <c r="M33" s="383"/>
      <c r="N33" s="383"/>
      <c r="O33" s="383"/>
      <c r="P33" s="383"/>
      <c r="Q33" s="383"/>
      <c r="R33" s="387"/>
      <c r="S33" s="383"/>
      <c r="Y33" s="381"/>
      <c r="Z33" s="381"/>
      <c r="AA33" s="956" t="s">
        <v>27</v>
      </c>
      <c r="AB33" s="956"/>
      <c r="AC33" s="957"/>
      <c r="AD33" s="957"/>
      <c r="AE33" s="957"/>
      <c r="AF33" s="957"/>
      <c r="AG33" s="957"/>
      <c r="AH33" s="957"/>
      <c r="AI33" s="957"/>
      <c r="AJ33" s="957"/>
      <c r="AK33" s="957"/>
      <c r="AL33" s="957"/>
      <c r="AM33" s="957"/>
      <c r="AN33" s="957"/>
      <c r="AO33" s="957"/>
      <c r="AP33" s="957"/>
      <c r="AQ33" s="957"/>
      <c r="AR33" s="388"/>
      <c r="AS33" s="373"/>
    </row>
    <row r="34" spans="2:45" ht="15" customHeight="1" x14ac:dyDescent="0.1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2"/>
      <c r="AD34" s="7" t="s">
        <v>39</v>
      </c>
      <c r="AE34" s="1"/>
      <c r="AF34" s="1"/>
      <c r="AG34" s="1"/>
      <c r="AH34" s="1"/>
      <c r="AI34" s="1"/>
      <c r="AJ34" s="1"/>
      <c r="AK34" s="1"/>
      <c r="AL34" s="1"/>
      <c r="AM34" s="1"/>
      <c r="AN34" s="1"/>
      <c r="AO34" s="1"/>
      <c r="AP34" s="1"/>
      <c r="AQ34" s="1"/>
      <c r="AR34" s="1"/>
      <c r="AS34" s="1"/>
    </row>
    <row r="35" spans="2:45" ht="15.95" customHeight="1" x14ac:dyDescent="0.15">
      <c r="B35" s="1"/>
      <c r="C35" s="1"/>
      <c r="D35" s="25" t="s">
        <v>28</v>
      </c>
      <c r="E35" s="25"/>
      <c r="F35" s="2"/>
      <c r="G35" s="2"/>
      <c r="H35" s="2"/>
      <c r="I35" s="2"/>
      <c r="J35" s="2"/>
      <c r="K35" s="2"/>
      <c r="L35" s="2"/>
      <c r="M35" s="2"/>
      <c r="N35" s="2"/>
      <c r="O35" s="2"/>
      <c r="P35" s="2"/>
      <c r="Q35" s="2"/>
      <c r="R35" s="2"/>
      <c r="S35" s="2"/>
      <c r="T35" s="2"/>
      <c r="U35" s="2"/>
      <c r="V35" s="2"/>
      <c r="W35" s="2"/>
      <c r="X35" s="2"/>
      <c r="Y35" s="1"/>
      <c r="Z35" s="1"/>
      <c r="AA35" s="617" t="s">
        <v>29</v>
      </c>
      <c r="AB35" s="618"/>
      <c r="AC35" s="542" t="s">
        <v>42</v>
      </c>
      <c r="AD35" s="543"/>
      <c r="AE35" s="543"/>
      <c r="AF35" s="543"/>
      <c r="AG35" s="543"/>
      <c r="AH35" s="544"/>
      <c r="AI35" s="26"/>
      <c r="AJ35" s="631" t="s">
        <v>40</v>
      </c>
      <c r="AK35" s="631"/>
      <c r="AL35" s="631"/>
      <c r="AM35" s="631"/>
      <c r="AN35" s="631"/>
      <c r="AO35" s="30"/>
      <c r="AP35" s="624" t="s">
        <v>43</v>
      </c>
      <c r="AQ35" s="625"/>
      <c r="AR35" s="625"/>
      <c r="AS35" s="626"/>
    </row>
    <row r="36" spans="2:45" ht="15.95" customHeight="1" x14ac:dyDescent="0.15">
      <c r="B36" s="1"/>
      <c r="C36" s="1"/>
      <c r="D36" s="25" t="s">
        <v>293</v>
      </c>
      <c r="E36" s="25"/>
      <c r="F36" s="2"/>
      <c r="G36" s="2"/>
      <c r="H36" s="2"/>
      <c r="I36" s="2"/>
      <c r="J36" s="2"/>
      <c r="K36" s="2"/>
      <c r="L36" s="2"/>
      <c r="M36" s="2"/>
      <c r="N36" s="2"/>
      <c r="O36" s="2"/>
      <c r="P36" s="2"/>
      <c r="Q36" s="2"/>
      <c r="R36" s="2"/>
      <c r="S36" s="2"/>
      <c r="T36" s="2"/>
      <c r="U36" s="2"/>
      <c r="V36" s="2"/>
      <c r="W36" s="2"/>
      <c r="X36" s="2"/>
      <c r="Y36" s="1"/>
      <c r="Z36" s="1"/>
      <c r="AA36" s="619"/>
      <c r="AB36" s="620"/>
      <c r="AC36" s="545"/>
      <c r="AD36" s="546"/>
      <c r="AE36" s="546"/>
      <c r="AF36" s="546"/>
      <c r="AG36" s="546"/>
      <c r="AH36" s="547"/>
      <c r="AI36" s="7"/>
      <c r="AJ36" s="632"/>
      <c r="AK36" s="632"/>
      <c r="AL36" s="632"/>
      <c r="AM36" s="632"/>
      <c r="AN36" s="632"/>
      <c r="AO36" s="389"/>
      <c r="AP36" s="627"/>
      <c r="AQ36" s="628"/>
      <c r="AR36" s="628"/>
      <c r="AS36" s="629"/>
    </row>
    <row r="37" spans="2:45" ht="15.95" customHeight="1" x14ac:dyDescent="0.15">
      <c r="B37" s="1"/>
      <c r="C37" s="1"/>
      <c r="D37" s="25" t="s">
        <v>41</v>
      </c>
      <c r="E37" s="25"/>
      <c r="F37" s="2"/>
      <c r="G37" s="2"/>
      <c r="H37" s="2"/>
      <c r="I37" s="2"/>
      <c r="J37" s="2"/>
      <c r="K37" s="2"/>
      <c r="L37" s="2"/>
      <c r="M37" s="2"/>
      <c r="N37" s="2"/>
      <c r="O37" s="2"/>
      <c r="P37" s="2"/>
      <c r="Q37" s="2"/>
      <c r="R37" s="2"/>
      <c r="S37" s="2"/>
      <c r="T37" s="2"/>
      <c r="U37" s="2"/>
      <c r="V37" s="2"/>
      <c r="W37" s="2"/>
      <c r="X37" s="2"/>
      <c r="Y37" s="1"/>
      <c r="Z37" s="1"/>
      <c r="AA37" s="619"/>
      <c r="AB37" s="620"/>
      <c r="AC37" s="961"/>
      <c r="AD37" s="962"/>
      <c r="AE37" s="962"/>
      <c r="AF37" s="962"/>
      <c r="AG37" s="962"/>
      <c r="AH37" s="963"/>
      <c r="AI37" s="967"/>
      <c r="AJ37" s="968"/>
      <c r="AK37" s="968"/>
      <c r="AL37" s="968"/>
      <c r="AM37" s="968"/>
      <c r="AN37" s="968"/>
      <c r="AO37" s="971" t="s">
        <v>294</v>
      </c>
      <c r="AP37" s="973"/>
      <c r="AQ37" s="974"/>
      <c r="AR37" s="974"/>
      <c r="AS37" s="975"/>
    </row>
    <row r="38" spans="2:45" ht="15.95" customHeight="1" x14ac:dyDescent="0.15">
      <c r="B38" s="1"/>
      <c r="C38" s="1"/>
      <c r="D38" s="27"/>
      <c r="F38" s="2"/>
      <c r="G38" s="2"/>
      <c r="H38" s="2"/>
      <c r="I38" s="2"/>
      <c r="J38" s="2"/>
      <c r="K38" s="2"/>
      <c r="L38" s="2"/>
      <c r="M38" s="2"/>
      <c r="N38" s="2"/>
      <c r="O38" s="2"/>
      <c r="P38" s="2"/>
      <c r="Q38" s="2"/>
      <c r="R38" s="2"/>
      <c r="S38" s="2"/>
      <c r="T38" s="2"/>
      <c r="U38" s="2"/>
      <c r="V38" s="2"/>
      <c r="W38" s="2"/>
      <c r="X38" s="2"/>
      <c r="Y38" s="1"/>
      <c r="Z38" s="1"/>
      <c r="AA38" s="621"/>
      <c r="AB38" s="622"/>
      <c r="AC38" s="964"/>
      <c r="AD38" s="965"/>
      <c r="AE38" s="965"/>
      <c r="AF38" s="965"/>
      <c r="AG38" s="965"/>
      <c r="AH38" s="966"/>
      <c r="AI38" s="969"/>
      <c r="AJ38" s="970"/>
      <c r="AK38" s="970"/>
      <c r="AL38" s="970"/>
      <c r="AM38" s="970"/>
      <c r="AN38" s="970"/>
      <c r="AO38" s="972"/>
      <c r="AP38" s="976"/>
      <c r="AQ38" s="977"/>
      <c r="AR38" s="977"/>
      <c r="AS38" s="978"/>
    </row>
    <row r="39" spans="2:45" ht="9" customHeight="1" x14ac:dyDescent="0.15">
      <c r="B39" s="1"/>
      <c r="C39" s="1"/>
      <c r="D39" s="27"/>
      <c r="E39" s="25"/>
      <c r="F39" s="2"/>
      <c r="G39" s="2"/>
      <c r="H39" s="2"/>
      <c r="I39" s="2"/>
      <c r="J39" s="2"/>
      <c r="K39" s="2"/>
      <c r="L39" s="2"/>
      <c r="M39" s="2"/>
      <c r="N39" s="2"/>
      <c r="O39" s="2"/>
      <c r="P39" s="2"/>
      <c r="Q39" s="2"/>
      <c r="R39" s="2"/>
      <c r="S39" s="2"/>
      <c r="T39" s="2"/>
      <c r="U39" s="2"/>
      <c r="V39" s="2"/>
      <c r="W39" s="2"/>
      <c r="X39" s="2"/>
      <c r="Y39" s="1"/>
      <c r="Z39" s="1"/>
      <c r="AA39" s="390"/>
      <c r="AB39" s="390"/>
      <c r="AC39" s="360"/>
      <c r="AD39" s="360"/>
      <c r="AE39" s="360"/>
      <c r="AF39" s="360"/>
      <c r="AG39" s="360"/>
      <c r="AH39" s="360"/>
      <c r="AI39" s="360"/>
      <c r="AJ39" s="360"/>
      <c r="AK39" s="360"/>
      <c r="AL39" s="360"/>
      <c r="AM39" s="360"/>
      <c r="AN39" s="360"/>
      <c r="AO39" s="20"/>
      <c r="AP39" s="360"/>
      <c r="AQ39" s="391"/>
      <c r="AR39" s="391"/>
      <c r="AS39" s="391"/>
    </row>
    <row r="40" spans="2:45" ht="9" customHeight="1" x14ac:dyDescent="0.1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392"/>
      <c r="AR40" s="392"/>
      <c r="AS40" s="392"/>
    </row>
  </sheetData>
  <sheetProtection selectLockedCells="1"/>
  <dataConsolidate/>
  <mergeCells count="140">
    <mergeCell ref="AA35:AB38"/>
    <mergeCell ref="AC35:AH36"/>
    <mergeCell ref="AJ35:AN36"/>
    <mergeCell ref="AP35:AS36"/>
    <mergeCell ref="AC37:AH38"/>
    <mergeCell ref="AI37:AN38"/>
    <mergeCell ref="AO37:AO38"/>
    <mergeCell ref="AP37:AS38"/>
    <mergeCell ref="AA31:AB31"/>
    <mergeCell ref="AC31:AS31"/>
    <mergeCell ref="AN28:AR28"/>
    <mergeCell ref="AH25:AK25"/>
    <mergeCell ref="AL25:AM25"/>
    <mergeCell ref="AN25:AR25"/>
    <mergeCell ref="X32:Z32"/>
    <mergeCell ref="AC32:AN32"/>
    <mergeCell ref="D33:G33"/>
    <mergeCell ref="AA33:AB33"/>
    <mergeCell ref="AC33:AQ33"/>
    <mergeCell ref="AJ29:AL29"/>
    <mergeCell ref="AM29:AN29"/>
    <mergeCell ref="AO29:AR29"/>
    <mergeCell ref="D30:E30"/>
    <mergeCell ref="G30:H30"/>
    <mergeCell ref="J30:K30"/>
    <mergeCell ref="AJ30:AK30"/>
    <mergeCell ref="AM30:AN30"/>
    <mergeCell ref="AP30:AR30"/>
    <mergeCell ref="AL21:AM21"/>
    <mergeCell ref="AN21:AR21"/>
    <mergeCell ref="B26:E27"/>
    <mergeCell ref="F26:N27"/>
    <mergeCell ref="O26:U27"/>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L27:AM27"/>
    <mergeCell ref="AN27:AR27"/>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AN18:AR18"/>
    <mergeCell ref="T19:U19"/>
    <mergeCell ref="V19:Y19"/>
    <mergeCell ref="Z19:AC19"/>
    <mergeCell ref="AD19:AG19"/>
    <mergeCell ref="AH19:AK19"/>
    <mergeCell ref="AL19:AM19"/>
    <mergeCell ref="AN19:AR19"/>
    <mergeCell ref="Z17:AC17"/>
    <mergeCell ref="AD17:AG17"/>
    <mergeCell ref="AH17:AK17"/>
    <mergeCell ref="AL17:AM17"/>
    <mergeCell ref="AN17:AR17"/>
    <mergeCell ref="B18:I19"/>
    <mergeCell ref="J18:N19"/>
    <mergeCell ref="T18:U18"/>
    <mergeCell ref="V18:X18"/>
    <mergeCell ref="AH18:AK18"/>
    <mergeCell ref="AN14:AS14"/>
    <mergeCell ref="AN15:AS15"/>
    <mergeCell ref="B16:I17"/>
    <mergeCell ref="J16:N17"/>
    <mergeCell ref="T16:U16"/>
    <mergeCell ref="V16:X16"/>
    <mergeCell ref="AH16:AJ16"/>
    <mergeCell ref="AN16:AR16"/>
    <mergeCell ref="T17:U17"/>
    <mergeCell ref="V17:Y17"/>
    <mergeCell ref="B13:I15"/>
    <mergeCell ref="J13:N15"/>
    <mergeCell ref="O13:U15"/>
    <mergeCell ref="Y13:AH13"/>
    <mergeCell ref="AN13:AS13"/>
    <mergeCell ref="V14:Y15"/>
    <mergeCell ref="Z14:AC15"/>
    <mergeCell ref="AD14:AG15"/>
    <mergeCell ref="AH14:AK15"/>
    <mergeCell ref="Z2:AS2"/>
    <mergeCell ref="AP4:AS4"/>
    <mergeCell ref="N5:AE6"/>
    <mergeCell ref="AL14:AM15"/>
    <mergeCell ref="R10:R12"/>
    <mergeCell ref="S10:S12"/>
    <mergeCell ref="T10:T12"/>
    <mergeCell ref="U10:U12"/>
    <mergeCell ref="V10:V12"/>
    <mergeCell ref="W10:W12"/>
    <mergeCell ref="AP9:AQ11"/>
    <mergeCell ref="AR9:AS11"/>
    <mergeCell ref="B9:I12"/>
    <mergeCell ref="J9:K9"/>
    <mergeCell ref="M9:N9"/>
    <mergeCell ref="O9:T9"/>
    <mergeCell ref="U9:W9"/>
    <mergeCell ref="AL9:AM11"/>
    <mergeCell ref="AN9:AO11"/>
    <mergeCell ref="J10:J12"/>
    <mergeCell ref="K10:K12"/>
    <mergeCell ref="L10:L12"/>
    <mergeCell ref="M10:M12"/>
    <mergeCell ref="N10:N12"/>
    <mergeCell ref="O10:O12"/>
    <mergeCell ref="P10:P12"/>
    <mergeCell ref="Q10:Q12"/>
  </mergeCells>
  <phoneticPr fontId="2"/>
  <dataValidations count="2">
    <dataValidation allowBlank="1" showInputMessage="1" showErrorMessage="1" promptTitle="印刷範囲の指定" prompt="総枚数を入力すると 印刷範囲（ページ） が指定されます。（P30まで）_x000a_パソコンによっては、指定されない場合がありますので、印刷前に印刷範囲を確認して下さい。" sqref="AL9:AM11 KH9:KI11 UD9:UE11 ADZ9:AEA11 ANV9:ANW11 AXR9:AXS11 BHN9:BHO11 BRJ9:BRK11 CBF9:CBG11 CLB9:CLC11 CUX9:CUY11 DET9:DEU11 DOP9:DOQ11 DYL9:DYM11 EIH9:EII11 ESD9:ESE11 FBZ9:FCA11 FLV9:FLW11 FVR9:FVS11 GFN9:GFO11 GPJ9:GPK11 GZF9:GZG11 HJB9:HJC11 HSX9:HSY11 ICT9:ICU11 IMP9:IMQ11 IWL9:IWM11 JGH9:JGI11 JQD9:JQE11 JZZ9:KAA11 KJV9:KJW11 KTR9:KTS11 LDN9:LDO11 LNJ9:LNK11 LXF9:LXG11 MHB9:MHC11 MQX9:MQY11 NAT9:NAU11 NKP9:NKQ11 NUL9:NUM11 OEH9:OEI11 OOD9:OOE11 OXZ9:OYA11 PHV9:PHW11 PRR9:PRS11 QBN9:QBO11 QLJ9:QLK11 QVF9:QVG11 RFB9:RFC11 ROX9:ROY11 RYT9:RYU11 SIP9:SIQ11 SSL9:SSM11 TCH9:TCI11 TMD9:TME11 TVZ9:TWA11 UFV9:UFW11 UPR9:UPS11 UZN9:UZO11 VJJ9:VJK11 VTF9:VTG11 WDB9:WDC11 WMX9:WMY11 WWT9:WWU11 AL65545:AM65547 KH65545:KI65547 UD65545:UE65547 ADZ65545:AEA65547 ANV65545:ANW65547 AXR65545:AXS65547 BHN65545:BHO65547 BRJ65545:BRK65547 CBF65545:CBG65547 CLB65545:CLC65547 CUX65545:CUY65547 DET65545:DEU65547 DOP65545:DOQ65547 DYL65545:DYM65547 EIH65545:EII65547 ESD65545:ESE65547 FBZ65545:FCA65547 FLV65545:FLW65547 FVR65545:FVS65547 GFN65545:GFO65547 GPJ65545:GPK65547 GZF65545:GZG65547 HJB65545:HJC65547 HSX65545:HSY65547 ICT65545:ICU65547 IMP65545:IMQ65547 IWL65545:IWM65547 JGH65545:JGI65547 JQD65545:JQE65547 JZZ65545:KAA65547 KJV65545:KJW65547 KTR65545:KTS65547 LDN65545:LDO65547 LNJ65545:LNK65547 LXF65545:LXG65547 MHB65545:MHC65547 MQX65545:MQY65547 NAT65545:NAU65547 NKP65545:NKQ65547 NUL65545:NUM65547 OEH65545:OEI65547 OOD65545:OOE65547 OXZ65545:OYA65547 PHV65545:PHW65547 PRR65545:PRS65547 QBN65545:QBO65547 QLJ65545:QLK65547 QVF65545:QVG65547 RFB65545:RFC65547 ROX65545:ROY65547 RYT65545:RYU65547 SIP65545:SIQ65547 SSL65545:SSM65547 TCH65545:TCI65547 TMD65545:TME65547 TVZ65545:TWA65547 UFV65545:UFW65547 UPR65545:UPS65547 UZN65545:UZO65547 VJJ65545:VJK65547 VTF65545:VTG65547 WDB65545:WDC65547 WMX65545:WMY65547 WWT65545:WWU65547 AL131081:AM131083 KH131081:KI131083 UD131081:UE131083 ADZ131081:AEA131083 ANV131081:ANW131083 AXR131081:AXS131083 BHN131081:BHO131083 BRJ131081:BRK131083 CBF131081:CBG131083 CLB131081:CLC131083 CUX131081:CUY131083 DET131081:DEU131083 DOP131081:DOQ131083 DYL131081:DYM131083 EIH131081:EII131083 ESD131081:ESE131083 FBZ131081:FCA131083 FLV131081:FLW131083 FVR131081:FVS131083 GFN131081:GFO131083 GPJ131081:GPK131083 GZF131081:GZG131083 HJB131081:HJC131083 HSX131081:HSY131083 ICT131081:ICU131083 IMP131081:IMQ131083 IWL131081:IWM131083 JGH131081:JGI131083 JQD131081:JQE131083 JZZ131081:KAA131083 KJV131081:KJW131083 KTR131081:KTS131083 LDN131081:LDO131083 LNJ131081:LNK131083 LXF131081:LXG131083 MHB131081:MHC131083 MQX131081:MQY131083 NAT131081:NAU131083 NKP131081:NKQ131083 NUL131081:NUM131083 OEH131081:OEI131083 OOD131081:OOE131083 OXZ131081:OYA131083 PHV131081:PHW131083 PRR131081:PRS131083 QBN131081:QBO131083 QLJ131081:QLK131083 QVF131081:QVG131083 RFB131081:RFC131083 ROX131081:ROY131083 RYT131081:RYU131083 SIP131081:SIQ131083 SSL131081:SSM131083 TCH131081:TCI131083 TMD131081:TME131083 TVZ131081:TWA131083 UFV131081:UFW131083 UPR131081:UPS131083 UZN131081:UZO131083 VJJ131081:VJK131083 VTF131081:VTG131083 WDB131081:WDC131083 WMX131081:WMY131083 WWT131081:WWU131083 AL196617:AM196619 KH196617:KI196619 UD196617:UE196619 ADZ196617:AEA196619 ANV196617:ANW196619 AXR196617:AXS196619 BHN196617:BHO196619 BRJ196617:BRK196619 CBF196617:CBG196619 CLB196617:CLC196619 CUX196617:CUY196619 DET196617:DEU196619 DOP196617:DOQ196619 DYL196617:DYM196619 EIH196617:EII196619 ESD196617:ESE196619 FBZ196617:FCA196619 FLV196617:FLW196619 FVR196617:FVS196619 GFN196617:GFO196619 GPJ196617:GPK196619 GZF196617:GZG196619 HJB196617:HJC196619 HSX196617:HSY196619 ICT196617:ICU196619 IMP196617:IMQ196619 IWL196617:IWM196619 JGH196617:JGI196619 JQD196617:JQE196619 JZZ196617:KAA196619 KJV196617:KJW196619 KTR196617:KTS196619 LDN196617:LDO196619 LNJ196617:LNK196619 LXF196617:LXG196619 MHB196617:MHC196619 MQX196617:MQY196619 NAT196617:NAU196619 NKP196617:NKQ196619 NUL196617:NUM196619 OEH196617:OEI196619 OOD196617:OOE196619 OXZ196617:OYA196619 PHV196617:PHW196619 PRR196617:PRS196619 QBN196617:QBO196619 QLJ196617:QLK196619 QVF196617:QVG196619 RFB196617:RFC196619 ROX196617:ROY196619 RYT196617:RYU196619 SIP196617:SIQ196619 SSL196617:SSM196619 TCH196617:TCI196619 TMD196617:TME196619 TVZ196617:TWA196619 UFV196617:UFW196619 UPR196617:UPS196619 UZN196617:UZO196619 VJJ196617:VJK196619 VTF196617:VTG196619 WDB196617:WDC196619 WMX196617:WMY196619 WWT196617:WWU196619 AL262153:AM262155 KH262153:KI262155 UD262153:UE262155 ADZ262153:AEA262155 ANV262153:ANW262155 AXR262153:AXS262155 BHN262153:BHO262155 BRJ262153:BRK262155 CBF262153:CBG262155 CLB262153:CLC262155 CUX262153:CUY262155 DET262153:DEU262155 DOP262153:DOQ262155 DYL262153:DYM262155 EIH262153:EII262155 ESD262153:ESE262155 FBZ262153:FCA262155 FLV262153:FLW262155 FVR262153:FVS262155 GFN262153:GFO262155 GPJ262153:GPK262155 GZF262153:GZG262155 HJB262153:HJC262155 HSX262153:HSY262155 ICT262153:ICU262155 IMP262153:IMQ262155 IWL262153:IWM262155 JGH262153:JGI262155 JQD262153:JQE262155 JZZ262153:KAA262155 KJV262153:KJW262155 KTR262153:KTS262155 LDN262153:LDO262155 LNJ262153:LNK262155 LXF262153:LXG262155 MHB262153:MHC262155 MQX262153:MQY262155 NAT262153:NAU262155 NKP262153:NKQ262155 NUL262153:NUM262155 OEH262153:OEI262155 OOD262153:OOE262155 OXZ262153:OYA262155 PHV262153:PHW262155 PRR262153:PRS262155 QBN262153:QBO262155 QLJ262153:QLK262155 QVF262153:QVG262155 RFB262153:RFC262155 ROX262153:ROY262155 RYT262153:RYU262155 SIP262153:SIQ262155 SSL262153:SSM262155 TCH262153:TCI262155 TMD262153:TME262155 TVZ262153:TWA262155 UFV262153:UFW262155 UPR262153:UPS262155 UZN262153:UZO262155 VJJ262153:VJK262155 VTF262153:VTG262155 WDB262153:WDC262155 WMX262153:WMY262155 WWT262153:WWU262155 AL327689:AM327691 KH327689:KI327691 UD327689:UE327691 ADZ327689:AEA327691 ANV327689:ANW327691 AXR327689:AXS327691 BHN327689:BHO327691 BRJ327689:BRK327691 CBF327689:CBG327691 CLB327689:CLC327691 CUX327689:CUY327691 DET327689:DEU327691 DOP327689:DOQ327691 DYL327689:DYM327691 EIH327689:EII327691 ESD327689:ESE327691 FBZ327689:FCA327691 FLV327689:FLW327691 FVR327689:FVS327691 GFN327689:GFO327691 GPJ327689:GPK327691 GZF327689:GZG327691 HJB327689:HJC327691 HSX327689:HSY327691 ICT327689:ICU327691 IMP327689:IMQ327691 IWL327689:IWM327691 JGH327689:JGI327691 JQD327689:JQE327691 JZZ327689:KAA327691 KJV327689:KJW327691 KTR327689:KTS327691 LDN327689:LDO327691 LNJ327689:LNK327691 LXF327689:LXG327691 MHB327689:MHC327691 MQX327689:MQY327691 NAT327689:NAU327691 NKP327689:NKQ327691 NUL327689:NUM327691 OEH327689:OEI327691 OOD327689:OOE327691 OXZ327689:OYA327691 PHV327689:PHW327691 PRR327689:PRS327691 QBN327689:QBO327691 QLJ327689:QLK327691 QVF327689:QVG327691 RFB327689:RFC327691 ROX327689:ROY327691 RYT327689:RYU327691 SIP327689:SIQ327691 SSL327689:SSM327691 TCH327689:TCI327691 TMD327689:TME327691 TVZ327689:TWA327691 UFV327689:UFW327691 UPR327689:UPS327691 UZN327689:UZO327691 VJJ327689:VJK327691 VTF327689:VTG327691 WDB327689:WDC327691 WMX327689:WMY327691 WWT327689:WWU327691 AL393225:AM393227 KH393225:KI393227 UD393225:UE393227 ADZ393225:AEA393227 ANV393225:ANW393227 AXR393225:AXS393227 BHN393225:BHO393227 BRJ393225:BRK393227 CBF393225:CBG393227 CLB393225:CLC393227 CUX393225:CUY393227 DET393225:DEU393227 DOP393225:DOQ393227 DYL393225:DYM393227 EIH393225:EII393227 ESD393225:ESE393227 FBZ393225:FCA393227 FLV393225:FLW393227 FVR393225:FVS393227 GFN393225:GFO393227 GPJ393225:GPK393227 GZF393225:GZG393227 HJB393225:HJC393227 HSX393225:HSY393227 ICT393225:ICU393227 IMP393225:IMQ393227 IWL393225:IWM393227 JGH393225:JGI393227 JQD393225:JQE393227 JZZ393225:KAA393227 KJV393225:KJW393227 KTR393225:KTS393227 LDN393225:LDO393227 LNJ393225:LNK393227 LXF393225:LXG393227 MHB393225:MHC393227 MQX393225:MQY393227 NAT393225:NAU393227 NKP393225:NKQ393227 NUL393225:NUM393227 OEH393225:OEI393227 OOD393225:OOE393227 OXZ393225:OYA393227 PHV393225:PHW393227 PRR393225:PRS393227 QBN393225:QBO393227 QLJ393225:QLK393227 QVF393225:QVG393227 RFB393225:RFC393227 ROX393225:ROY393227 RYT393225:RYU393227 SIP393225:SIQ393227 SSL393225:SSM393227 TCH393225:TCI393227 TMD393225:TME393227 TVZ393225:TWA393227 UFV393225:UFW393227 UPR393225:UPS393227 UZN393225:UZO393227 VJJ393225:VJK393227 VTF393225:VTG393227 WDB393225:WDC393227 WMX393225:WMY393227 WWT393225:WWU393227 AL458761:AM458763 KH458761:KI458763 UD458761:UE458763 ADZ458761:AEA458763 ANV458761:ANW458763 AXR458761:AXS458763 BHN458761:BHO458763 BRJ458761:BRK458763 CBF458761:CBG458763 CLB458761:CLC458763 CUX458761:CUY458763 DET458761:DEU458763 DOP458761:DOQ458763 DYL458761:DYM458763 EIH458761:EII458763 ESD458761:ESE458763 FBZ458761:FCA458763 FLV458761:FLW458763 FVR458761:FVS458763 GFN458761:GFO458763 GPJ458761:GPK458763 GZF458761:GZG458763 HJB458761:HJC458763 HSX458761:HSY458763 ICT458761:ICU458763 IMP458761:IMQ458763 IWL458761:IWM458763 JGH458761:JGI458763 JQD458761:JQE458763 JZZ458761:KAA458763 KJV458761:KJW458763 KTR458761:KTS458763 LDN458761:LDO458763 LNJ458761:LNK458763 LXF458761:LXG458763 MHB458761:MHC458763 MQX458761:MQY458763 NAT458761:NAU458763 NKP458761:NKQ458763 NUL458761:NUM458763 OEH458761:OEI458763 OOD458761:OOE458763 OXZ458761:OYA458763 PHV458761:PHW458763 PRR458761:PRS458763 QBN458761:QBO458763 QLJ458761:QLK458763 QVF458761:QVG458763 RFB458761:RFC458763 ROX458761:ROY458763 RYT458761:RYU458763 SIP458761:SIQ458763 SSL458761:SSM458763 TCH458761:TCI458763 TMD458761:TME458763 TVZ458761:TWA458763 UFV458761:UFW458763 UPR458761:UPS458763 UZN458761:UZO458763 VJJ458761:VJK458763 VTF458761:VTG458763 WDB458761:WDC458763 WMX458761:WMY458763 WWT458761:WWU458763 AL524297:AM524299 KH524297:KI524299 UD524297:UE524299 ADZ524297:AEA524299 ANV524297:ANW524299 AXR524297:AXS524299 BHN524297:BHO524299 BRJ524297:BRK524299 CBF524297:CBG524299 CLB524297:CLC524299 CUX524297:CUY524299 DET524297:DEU524299 DOP524297:DOQ524299 DYL524297:DYM524299 EIH524297:EII524299 ESD524297:ESE524299 FBZ524297:FCA524299 FLV524297:FLW524299 FVR524297:FVS524299 GFN524297:GFO524299 GPJ524297:GPK524299 GZF524297:GZG524299 HJB524297:HJC524299 HSX524297:HSY524299 ICT524297:ICU524299 IMP524297:IMQ524299 IWL524297:IWM524299 JGH524297:JGI524299 JQD524297:JQE524299 JZZ524297:KAA524299 KJV524297:KJW524299 KTR524297:KTS524299 LDN524297:LDO524299 LNJ524297:LNK524299 LXF524297:LXG524299 MHB524297:MHC524299 MQX524297:MQY524299 NAT524297:NAU524299 NKP524297:NKQ524299 NUL524297:NUM524299 OEH524297:OEI524299 OOD524297:OOE524299 OXZ524297:OYA524299 PHV524297:PHW524299 PRR524297:PRS524299 QBN524297:QBO524299 QLJ524297:QLK524299 QVF524297:QVG524299 RFB524297:RFC524299 ROX524297:ROY524299 RYT524297:RYU524299 SIP524297:SIQ524299 SSL524297:SSM524299 TCH524297:TCI524299 TMD524297:TME524299 TVZ524297:TWA524299 UFV524297:UFW524299 UPR524297:UPS524299 UZN524297:UZO524299 VJJ524297:VJK524299 VTF524297:VTG524299 WDB524297:WDC524299 WMX524297:WMY524299 WWT524297:WWU524299 AL589833:AM589835 KH589833:KI589835 UD589833:UE589835 ADZ589833:AEA589835 ANV589833:ANW589835 AXR589833:AXS589835 BHN589833:BHO589835 BRJ589833:BRK589835 CBF589833:CBG589835 CLB589833:CLC589835 CUX589833:CUY589835 DET589833:DEU589835 DOP589833:DOQ589835 DYL589833:DYM589835 EIH589833:EII589835 ESD589833:ESE589835 FBZ589833:FCA589835 FLV589833:FLW589835 FVR589833:FVS589835 GFN589833:GFO589835 GPJ589833:GPK589835 GZF589833:GZG589835 HJB589833:HJC589835 HSX589833:HSY589835 ICT589833:ICU589835 IMP589833:IMQ589835 IWL589833:IWM589835 JGH589833:JGI589835 JQD589833:JQE589835 JZZ589833:KAA589835 KJV589833:KJW589835 KTR589833:KTS589835 LDN589833:LDO589835 LNJ589833:LNK589835 LXF589833:LXG589835 MHB589833:MHC589835 MQX589833:MQY589835 NAT589833:NAU589835 NKP589833:NKQ589835 NUL589833:NUM589835 OEH589833:OEI589835 OOD589833:OOE589835 OXZ589833:OYA589835 PHV589833:PHW589835 PRR589833:PRS589835 QBN589833:QBO589835 QLJ589833:QLK589835 QVF589833:QVG589835 RFB589833:RFC589835 ROX589833:ROY589835 RYT589833:RYU589835 SIP589833:SIQ589835 SSL589833:SSM589835 TCH589833:TCI589835 TMD589833:TME589835 TVZ589833:TWA589835 UFV589833:UFW589835 UPR589833:UPS589835 UZN589833:UZO589835 VJJ589833:VJK589835 VTF589833:VTG589835 WDB589833:WDC589835 WMX589833:WMY589835 WWT589833:WWU589835 AL655369:AM655371 KH655369:KI655371 UD655369:UE655371 ADZ655369:AEA655371 ANV655369:ANW655371 AXR655369:AXS655371 BHN655369:BHO655371 BRJ655369:BRK655371 CBF655369:CBG655371 CLB655369:CLC655371 CUX655369:CUY655371 DET655369:DEU655371 DOP655369:DOQ655371 DYL655369:DYM655371 EIH655369:EII655371 ESD655369:ESE655371 FBZ655369:FCA655371 FLV655369:FLW655371 FVR655369:FVS655371 GFN655369:GFO655371 GPJ655369:GPK655371 GZF655369:GZG655371 HJB655369:HJC655371 HSX655369:HSY655371 ICT655369:ICU655371 IMP655369:IMQ655371 IWL655369:IWM655371 JGH655369:JGI655371 JQD655369:JQE655371 JZZ655369:KAA655371 KJV655369:KJW655371 KTR655369:KTS655371 LDN655369:LDO655371 LNJ655369:LNK655371 LXF655369:LXG655371 MHB655369:MHC655371 MQX655369:MQY655371 NAT655369:NAU655371 NKP655369:NKQ655371 NUL655369:NUM655371 OEH655369:OEI655371 OOD655369:OOE655371 OXZ655369:OYA655371 PHV655369:PHW655371 PRR655369:PRS655371 QBN655369:QBO655371 QLJ655369:QLK655371 QVF655369:QVG655371 RFB655369:RFC655371 ROX655369:ROY655371 RYT655369:RYU655371 SIP655369:SIQ655371 SSL655369:SSM655371 TCH655369:TCI655371 TMD655369:TME655371 TVZ655369:TWA655371 UFV655369:UFW655371 UPR655369:UPS655371 UZN655369:UZO655371 VJJ655369:VJK655371 VTF655369:VTG655371 WDB655369:WDC655371 WMX655369:WMY655371 WWT655369:WWU655371 AL720905:AM720907 KH720905:KI720907 UD720905:UE720907 ADZ720905:AEA720907 ANV720905:ANW720907 AXR720905:AXS720907 BHN720905:BHO720907 BRJ720905:BRK720907 CBF720905:CBG720907 CLB720905:CLC720907 CUX720905:CUY720907 DET720905:DEU720907 DOP720905:DOQ720907 DYL720905:DYM720907 EIH720905:EII720907 ESD720905:ESE720907 FBZ720905:FCA720907 FLV720905:FLW720907 FVR720905:FVS720907 GFN720905:GFO720907 GPJ720905:GPK720907 GZF720905:GZG720907 HJB720905:HJC720907 HSX720905:HSY720907 ICT720905:ICU720907 IMP720905:IMQ720907 IWL720905:IWM720907 JGH720905:JGI720907 JQD720905:JQE720907 JZZ720905:KAA720907 KJV720905:KJW720907 KTR720905:KTS720907 LDN720905:LDO720907 LNJ720905:LNK720907 LXF720905:LXG720907 MHB720905:MHC720907 MQX720905:MQY720907 NAT720905:NAU720907 NKP720905:NKQ720907 NUL720905:NUM720907 OEH720905:OEI720907 OOD720905:OOE720907 OXZ720905:OYA720907 PHV720905:PHW720907 PRR720905:PRS720907 QBN720905:QBO720907 QLJ720905:QLK720907 QVF720905:QVG720907 RFB720905:RFC720907 ROX720905:ROY720907 RYT720905:RYU720907 SIP720905:SIQ720907 SSL720905:SSM720907 TCH720905:TCI720907 TMD720905:TME720907 TVZ720905:TWA720907 UFV720905:UFW720907 UPR720905:UPS720907 UZN720905:UZO720907 VJJ720905:VJK720907 VTF720905:VTG720907 WDB720905:WDC720907 WMX720905:WMY720907 WWT720905:WWU720907 AL786441:AM786443 KH786441:KI786443 UD786441:UE786443 ADZ786441:AEA786443 ANV786441:ANW786443 AXR786441:AXS786443 BHN786441:BHO786443 BRJ786441:BRK786443 CBF786441:CBG786443 CLB786441:CLC786443 CUX786441:CUY786443 DET786441:DEU786443 DOP786441:DOQ786443 DYL786441:DYM786443 EIH786441:EII786443 ESD786441:ESE786443 FBZ786441:FCA786443 FLV786441:FLW786443 FVR786441:FVS786443 GFN786441:GFO786443 GPJ786441:GPK786443 GZF786441:GZG786443 HJB786441:HJC786443 HSX786441:HSY786443 ICT786441:ICU786443 IMP786441:IMQ786443 IWL786441:IWM786443 JGH786441:JGI786443 JQD786441:JQE786443 JZZ786441:KAA786443 KJV786441:KJW786443 KTR786441:KTS786443 LDN786441:LDO786443 LNJ786441:LNK786443 LXF786441:LXG786443 MHB786441:MHC786443 MQX786441:MQY786443 NAT786441:NAU786443 NKP786441:NKQ786443 NUL786441:NUM786443 OEH786441:OEI786443 OOD786441:OOE786443 OXZ786441:OYA786443 PHV786441:PHW786443 PRR786441:PRS786443 QBN786441:QBO786443 QLJ786441:QLK786443 QVF786441:QVG786443 RFB786441:RFC786443 ROX786441:ROY786443 RYT786441:RYU786443 SIP786441:SIQ786443 SSL786441:SSM786443 TCH786441:TCI786443 TMD786441:TME786443 TVZ786441:TWA786443 UFV786441:UFW786443 UPR786441:UPS786443 UZN786441:UZO786443 VJJ786441:VJK786443 VTF786441:VTG786443 WDB786441:WDC786443 WMX786441:WMY786443 WWT786441:WWU786443 AL851977:AM851979 KH851977:KI851979 UD851977:UE851979 ADZ851977:AEA851979 ANV851977:ANW851979 AXR851977:AXS851979 BHN851977:BHO851979 BRJ851977:BRK851979 CBF851977:CBG851979 CLB851977:CLC851979 CUX851977:CUY851979 DET851977:DEU851979 DOP851977:DOQ851979 DYL851977:DYM851979 EIH851977:EII851979 ESD851977:ESE851979 FBZ851977:FCA851979 FLV851977:FLW851979 FVR851977:FVS851979 GFN851977:GFO851979 GPJ851977:GPK851979 GZF851977:GZG851979 HJB851977:HJC851979 HSX851977:HSY851979 ICT851977:ICU851979 IMP851977:IMQ851979 IWL851977:IWM851979 JGH851977:JGI851979 JQD851977:JQE851979 JZZ851977:KAA851979 KJV851977:KJW851979 KTR851977:KTS851979 LDN851977:LDO851979 LNJ851977:LNK851979 LXF851977:LXG851979 MHB851977:MHC851979 MQX851977:MQY851979 NAT851977:NAU851979 NKP851977:NKQ851979 NUL851977:NUM851979 OEH851977:OEI851979 OOD851977:OOE851979 OXZ851977:OYA851979 PHV851977:PHW851979 PRR851977:PRS851979 QBN851977:QBO851979 QLJ851977:QLK851979 QVF851977:QVG851979 RFB851977:RFC851979 ROX851977:ROY851979 RYT851977:RYU851979 SIP851977:SIQ851979 SSL851977:SSM851979 TCH851977:TCI851979 TMD851977:TME851979 TVZ851977:TWA851979 UFV851977:UFW851979 UPR851977:UPS851979 UZN851977:UZO851979 VJJ851977:VJK851979 VTF851977:VTG851979 WDB851977:WDC851979 WMX851977:WMY851979 WWT851977:WWU851979 AL917513:AM917515 KH917513:KI917515 UD917513:UE917515 ADZ917513:AEA917515 ANV917513:ANW917515 AXR917513:AXS917515 BHN917513:BHO917515 BRJ917513:BRK917515 CBF917513:CBG917515 CLB917513:CLC917515 CUX917513:CUY917515 DET917513:DEU917515 DOP917513:DOQ917515 DYL917513:DYM917515 EIH917513:EII917515 ESD917513:ESE917515 FBZ917513:FCA917515 FLV917513:FLW917515 FVR917513:FVS917515 GFN917513:GFO917515 GPJ917513:GPK917515 GZF917513:GZG917515 HJB917513:HJC917515 HSX917513:HSY917515 ICT917513:ICU917515 IMP917513:IMQ917515 IWL917513:IWM917515 JGH917513:JGI917515 JQD917513:JQE917515 JZZ917513:KAA917515 KJV917513:KJW917515 KTR917513:KTS917515 LDN917513:LDO917515 LNJ917513:LNK917515 LXF917513:LXG917515 MHB917513:MHC917515 MQX917513:MQY917515 NAT917513:NAU917515 NKP917513:NKQ917515 NUL917513:NUM917515 OEH917513:OEI917515 OOD917513:OOE917515 OXZ917513:OYA917515 PHV917513:PHW917515 PRR917513:PRS917515 QBN917513:QBO917515 QLJ917513:QLK917515 QVF917513:QVG917515 RFB917513:RFC917515 ROX917513:ROY917515 RYT917513:RYU917515 SIP917513:SIQ917515 SSL917513:SSM917515 TCH917513:TCI917515 TMD917513:TME917515 TVZ917513:TWA917515 UFV917513:UFW917515 UPR917513:UPS917515 UZN917513:UZO917515 VJJ917513:VJK917515 VTF917513:VTG917515 WDB917513:WDC917515 WMX917513:WMY917515 WWT917513:WWU917515 AL983049:AM983051 KH983049:KI983051 UD983049:UE983051 ADZ983049:AEA983051 ANV983049:ANW983051 AXR983049:AXS983051 BHN983049:BHO983051 BRJ983049:BRK983051 CBF983049:CBG983051 CLB983049:CLC983051 CUX983049:CUY983051 DET983049:DEU983051 DOP983049:DOQ983051 DYL983049:DYM983051 EIH983049:EII983051 ESD983049:ESE983051 FBZ983049:FCA983051 FLV983049:FLW983051 FVR983049:FVS983051 GFN983049:GFO983051 GPJ983049:GPK983051 GZF983049:GZG983051 HJB983049:HJC983051 HSX983049:HSY983051 ICT983049:ICU983051 IMP983049:IMQ983051 IWL983049:IWM983051 JGH983049:JGI983051 JQD983049:JQE983051 JZZ983049:KAA983051 KJV983049:KJW983051 KTR983049:KTS983051 LDN983049:LDO983051 LNJ983049:LNK983051 LXF983049:LXG983051 MHB983049:MHC983051 MQX983049:MQY983051 NAT983049:NAU983051 NKP983049:NKQ983051 NUL983049:NUM983051 OEH983049:OEI983051 OOD983049:OOE983051 OXZ983049:OYA983051 PHV983049:PHW983051 PRR983049:PRS983051 QBN983049:QBO983051 QLJ983049:QLK983051 QVF983049:QVG983051 RFB983049:RFC983051 ROX983049:ROY983051 RYT983049:RYU983051 SIP983049:SIQ983051 SSL983049:SSM983051 TCH983049:TCI983051 TMD983049:TME983051 TVZ983049:TWA983051 UFV983049:UFW983051 UPR983049:UPS983051 UZN983049:UZO983051 VJJ983049:VJK983051 VTF983049:VTG983051 WDB983049:WDC983051 WMX983049:WMY983051 WWT983049:WWU983051" xr:uid="{3348CA2A-FDEA-45DE-858D-5928C9F6D978}"/>
    <dataValidation type="list" allowBlank="1" showInputMessage="1" showErrorMessage="1" sqref="F26:N27 JB26:JJ27 SX26:TF27 ACT26:ADB27 AMP26:AMX27 AWL26:AWT27 BGH26:BGP27 BQD26:BQL27 BZZ26:CAH27 CJV26:CKD27 CTR26:CTZ27 DDN26:DDV27 DNJ26:DNR27 DXF26:DXN27 EHB26:EHJ27 EQX26:ERF27 FAT26:FBB27 FKP26:FKX27 FUL26:FUT27 GEH26:GEP27 GOD26:GOL27 GXZ26:GYH27 HHV26:HID27 HRR26:HRZ27 IBN26:IBV27 ILJ26:ILR27 IVF26:IVN27 JFB26:JFJ27 JOX26:JPF27 JYT26:JZB27 KIP26:KIX27 KSL26:KST27 LCH26:LCP27 LMD26:LML27 LVZ26:LWH27 MFV26:MGD27 MPR26:MPZ27 MZN26:MZV27 NJJ26:NJR27 NTF26:NTN27 ODB26:ODJ27 OMX26:ONF27 OWT26:OXB27 PGP26:PGX27 PQL26:PQT27 QAH26:QAP27 QKD26:QKL27 QTZ26:QUH27 RDV26:RED27 RNR26:RNZ27 RXN26:RXV27 SHJ26:SHR27 SRF26:SRN27 TBB26:TBJ27 TKX26:TLF27 TUT26:TVB27 UEP26:UEX27 UOL26:UOT27 UYH26:UYP27 VID26:VIL27 VRZ26:VSH27 WBV26:WCD27 WLR26:WLZ27 WVN26:WVV27 F65562:N65563 JB65562:JJ65563 SX65562:TF65563 ACT65562:ADB65563 AMP65562:AMX65563 AWL65562:AWT65563 BGH65562:BGP65563 BQD65562:BQL65563 BZZ65562:CAH65563 CJV65562:CKD65563 CTR65562:CTZ65563 DDN65562:DDV65563 DNJ65562:DNR65563 DXF65562:DXN65563 EHB65562:EHJ65563 EQX65562:ERF65563 FAT65562:FBB65563 FKP65562:FKX65563 FUL65562:FUT65563 GEH65562:GEP65563 GOD65562:GOL65563 GXZ65562:GYH65563 HHV65562:HID65563 HRR65562:HRZ65563 IBN65562:IBV65563 ILJ65562:ILR65563 IVF65562:IVN65563 JFB65562:JFJ65563 JOX65562:JPF65563 JYT65562:JZB65563 KIP65562:KIX65563 KSL65562:KST65563 LCH65562:LCP65563 LMD65562:LML65563 LVZ65562:LWH65563 MFV65562:MGD65563 MPR65562:MPZ65563 MZN65562:MZV65563 NJJ65562:NJR65563 NTF65562:NTN65563 ODB65562:ODJ65563 OMX65562:ONF65563 OWT65562:OXB65563 PGP65562:PGX65563 PQL65562:PQT65563 QAH65562:QAP65563 QKD65562:QKL65563 QTZ65562:QUH65563 RDV65562:RED65563 RNR65562:RNZ65563 RXN65562:RXV65563 SHJ65562:SHR65563 SRF65562:SRN65563 TBB65562:TBJ65563 TKX65562:TLF65563 TUT65562:TVB65563 UEP65562:UEX65563 UOL65562:UOT65563 UYH65562:UYP65563 VID65562:VIL65563 VRZ65562:VSH65563 WBV65562:WCD65563 WLR65562:WLZ65563 WVN65562:WVV65563 F131098:N131099 JB131098:JJ131099 SX131098:TF131099 ACT131098:ADB131099 AMP131098:AMX131099 AWL131098:AWT131099 BGH131098:BGP131099 BQD131098:BQL131099 BZZ131098:CAH131099 CJV131098:CKD131099 CTR131098:CTZ131099 DDN131098:DDV131099 DNJ131098:DNR131099 DXF131098:DXN131099 EHB131098:EHJ131099 EQX131098:ERF131099 FAT131098:FBB131099 FKP131098:FKX131099 FUL131098:FUT131099 GEH131098:GEP131099 GOD131098:GOL131099 GXZ131098:GYH131099 HHV131098:HID131099 HRR131098:HRZ131099 IBN131098:IBV131099 ILJ131098:ILR131099 IVF131098:IVN131099 JFB131098:JFJ131099 JOX131098:JPF131099 JYT131098:JZB131099 KIP131098:KIX131099 KSL131098:KST131099 LCH131098:LCP131099 LMD131098:LML131099 LVZ131098:LWH131099 MFV131098:MGD131099 MPR131098:MPZ131099 MZN131098:MZV131099 NJJ131098:NJR131099 NTF131098:NTN131099 ODB131098:ODJ131099 OMX131098:ONF131099 OWT131098:OXB131099 PGP131098:PGX131099 PQL131098:PQT131099 QAH131098:QAP131099 QKD131098:QKL131099 QTZ131098:QUH131099 RDV131098:RED131099 RNR131098:RNZ131099 RXN131098:RXV131099 SHJ131098:SHR131099 SRF131098:SRN131099 TBB131098:TBJ131099 TKX131098:TLF131099 TUT131098:TVB131099 UEP131098:UEX131099 UOL131098:UOT131099 UYH131098:UYP131099 VID131098:VIL131099 VRZ131098:VSH131099 WBV131098:WCD131099 WLR131098:WLZ131099 WVN131098:WVV131099 F196634:N196635 JB196634:JJ196635 SX196634:TF196635 ACT196634:ADB196635 AMP196634:AMX196635 AWL196634:AWT196635 BGH196634:BGP196635 BQD196634:BQL196635 BZZ196634:CAH196635 CJV196634:CKD196635 CTR196634:CTZ196635 DDN196634:DDV196635 DNJ196634:DNR196635 DXF196634:DXN196635 EHB196634:EHJ196635 EQX196634:ERF196635 FAT196634:FBB196635 FKP196634:FKX196635 FUL196634:FUT196635 GEH196634:GEP196635 GOD196634:GOL196635 GXZ196634:GYH196635 HHV196634:HID196635 HRR196634:HRZ196635 IBN196634:IBV196635 ILJ196634:ILR196635 IVF196634:IVN196635 JFB196634:JFJ196635 JOX196634:JPF196635 JYT196634:JZB196635 KIP196634:KIX196635 KSL196634:KST196635 LCH196634:LCP196635 LMD196634:LML196635 LVZ196634:LWH196635 MFV196634:MGD196635 MPR196634:MPZ196635 MZN196634:MZV196635 NJJ196634:NJR196635 NTF196634:NTN196635 ODB196634:ODJ196635 OMX196634:ONF196635 OWT196634:OXB196635 PGP196634:PGX196635 PQL196634:PQT196635 QAH196634:QAP196635 QKD196634:QKL196635 QTZ196634:QUH196635 RDV196634:RED196635 RNR196634:RNZ196635 RXN196634:RXV196635 SHJ196634:SHR196635 SRF196634:SRN196635 TBB196634:TBJ196635 TKX196634:TLF196635 TUT196634:TVB196635 UEP196634:UEX196635 UOL196634:UOT196635 UYH196634:UYP196635 VID196634:VIL196635 VRZ196634:VSH196635 WBV196634:WCD196635 WLR196634:WLZ196635 WVN196634:WVV196635 F262170:N262171 JB262170:JJ262171 SX262170:TF262171 ACT262170:ADB262171 AMP262170:AMX262171 AWL262170:AWT262171 BGH262170:BGP262171 BQD262170:BQL262171 BZZ262170:CAH262171 CJV262170:CKD262171 CTR262170:CTZ262171 DDN262170:DDV262171 DNJ262170:DNR262171 DXF262170:DXN262171 EHB262170:EHJ262171 EQX262170:ERF262171 FAT262170:FBB262171 FKP262170:FKX262171 FUL262170:FUT262171 GEH262170:GEP262171 GOD262170:GOL262171 GXZ262170:GYH262171 HHV262170:HID262171 HRR262170:HRZ262171 IBN262170:IBV262171 ILJ262170:ILR262171 IVF262170:IVN262171 JFB262170:JFJ262171 JOX262170:JPF262171 JYT262170:JZB262171 KIP262170:KIX262171 KSL262170:KST262171 LCH262170:LCP262171 LMD262170:LML262171 LVZ262170:LWH262171 MFV262170:MGD262171 MPR262170:MPZ262171 MZN262170:MZV262171 NJJ262170:NJR262171 NTF262170:NTN262171 ODB262170:ODJ262171 OMX262170:ONF262171 OWT262170:OXB262171 PGP262170:PGX262171 PQL262170:PQT262171 QAH262170:QAP262171 QKD262170:QKL262171 QTZ262170:QUH262171 RDV262170:RED262171 RNR262170:RNZ262171 RXN262170:RXV262171 SHJ262170:SHR262171 SRF262170:SRN262171 TBB262170:TBJ262171 TKX262170:TLF262171 TUT262170:TVB262171 UEP262170:UEX262171 UOL262170:UOT262171 UYH262170:UYP262171 VID262170:VIL262171 VRZ262170:VSH262171 WBV262170:WCD262171 WLR262170:WLZ262171 WVN262170:WVV262171 F327706:N327707 JB327706:JJ327707 SX327706:TF327707 ACT327706:ADB327707 AMP327706:AMX327707 AWL327706:AWT327707 BGH327706:BGP327707 BQD327706:BQL327707 BZZ327706:CAH327707 CJV327706:CKD327707 CTR327706:CTZ327707 DDN327706:DDV327707 DNJ327706:DNR327707 DXF327706:DXN327707 EHB327706:EHJ327707 EQX327706:ERF327707 FAT327706:FBB327707 FKP327706:FKX327707 FUL327706:FUT327707 GEH327706:GEP327707 GOD327706:GOL327707 GXZ327706:GYH327707 HHV327706:HID327707 HRR327706:HRZ327707 IBN327706:IBV327707 ILJ327706:ILR327707 IVF327706:IVN327707 JFB327706:JFJ327707 JOX327706:JPF327707 JYT327706:JZB327707 KIP327706:KIX327707 KSL327706:KST327707 LCH327706:LCP327707 LMD327706:LML327707 LVZ327706:LWH327707 MFV327706:MGD327707 MPR327706:MPZ327707 MZN327706:MZV327707 NJJ327706:NJR327707 NTF327706:NTN327707 ODB327706:ODJ327707 OMX327706:ONF327707 OWT327706:OXB327707 PGP327706:PGX327707 PQL327706:PQT327707 QAH327706:QAP327707 QKD327706:QKL327707 QTZ327706:QUH327707 RDV327706:RED327707 RNR327706:RNZ327707 RXN327706:RXV327707 SHJ327706:SHR327707 SRF327706:SRN327707 TBB327706:TBJ327707 TKX327706:TLF327707 TUT327706:TVB327707 UEP327706:UEX327707 UOL327706:UOT327707 UYH327706:UYP327707 VID327706:VIL327707 VRZ327706:VSH327707 WBV327706:WCD327707 WLR327706:WLZ327707 WVN327706:WVV327707 F393242:N393243 JB393242:JJ393243 SX393242:TF393243 ACT393242:ADB393243 AMP393242:AMX393243 AWL393242:AWT393243 BGH393242:BGP393243 BQD393242:BQL393243 BZZ393242:CAH393243 CJV393242:CKD393243 CTR393242:CTZ393243 DDN393242:DDV393243 DNJ393242:DNR393243 DXF393242:DXN393243 EHB393242:EHJ393243 EQX393242:ERF393243 FAT393242:FBB393243 FKP393242:FKX393243 FUL393242:FUT393243 GEH393242:GEP393243 GOD393242:GOL393243 GXZ393242:GYH393243 HHV393242:HID393243 HRR393242:HRZ393243 IBN393242:IBV393243 ILJ393242:ILR393243 IVF393242:IVN393243 JFB393242:JFJ393243 JOX393242:JPF393243 JYT393242:JZB393243 KIP393242:KIX393243 KSL393242:KST393243 LCH393242:LCP393243 LMD393242:LML393243 LVZ393242:LWH393243 MFV393242:MGD393243 MPR393242:MPZ393243 MZN393242:MZV393243 NJJ393242:NJR393243 NTF393242:NTN393243 ODB393242:ODJ393243 OMX393242:ONF393243 OWT393242:OXB393243 PGP393242:PGX393243 PQL393242:PQT393243 QAH393242:QAP393243 QKD393242:QKL393243 QTZ393242:QUH393243 RDV393242:RED393243 RNR393242:RNZ393243 RXN393242:RXV393243 SHJ393242:SHR393243 SRF393242:SRN393243 TBB393242:TBJ393243 TKX393242:TLF393243 TUT393242:TVB393243 UEP393242:UEX393243 UOL393242:UOT393243 UYH393242:UYP393243 VID393242:VIL393243 VRZ393242:VSH393243 WBV393242:WCD393243 WLR393242:WLZ393243 WVN393242:WVV393243 F458778:N458779 JB458778:JJ458779 SX458778:TF458779 ACT458778:ADB458779 AMP458778:AMX458779 AWL458778:AWT458779 BGH458778:BGP458779 BQD458778:BQL458779 BZZ458778:CAH458779 CJV458778:CKD458779 CTR458778:CTZ458779 DDN458778:DDV458779 DNJ458778:DNR458779 DXF458778:DXN458779 EHB458778:EHJ458779 EQX458778:ERF458779 FAT458778:FBB458779 FKP458778:FKX458779 FUL458778:FUT458779 GEH458778:GEP458779 GOD458778:GOL458779 GXZ458778:GYH458779 HHV458778:HID458779 HRR458778:HRZ458779 IBN458778:IBV458779 ILJ458778:ILR458779 IVF458778:IVN458779 JFB458778:JFJ458779 JOX458778:JPF458779 JYT458778:JZB458779 KIP458778:KIX458779 KSL458778:KST458779 LCH458778:LCP458779 LMD458778:LML458779 LVZ458778:LWH458779 MFV458778:MGD458779 MPR458778:MPZ458779 MZN458778:MZV458779 NJJ458778:NJR458779 NTF458778:NTN458779 ODB458778:ODJ458779 OMX458778:ONF458779 OWT458778:OXB458779 PGP458778:PGX458779 PQL458778:PQT458779 QAH458778:QAP458779 QKD458778:QKL458779 QTZ458778:QUH458779 RDV458778:RED458779 RNR458778:RNZ458779 RXN458778:RXV458779 SHJ458778:SHR458779 SRF458778:SRN458779 TBB458778:TBJ458779 TKX458778:TLF458779 TUT458778:TVB458779 UEP458778:UEX458779 UOL458778:UOT458779 UYH458778:UYP458779 VID458778:VIL458779 VRZ458778:VSH458779 WBV458778:WCD458779 WLR458778:WLZ458779 WVN458778:WVV458779 F524314:N524315 JB524314:JJ524315 SX524314:TF524315 ACT524314:ADB524315 AMP524314:AMX524315 AWL524314:AWT524315 BGH524314:BGP524315 BQD524314:BQL524315 BZZ524314:CAH524315 CJV524314:CKD524315 CTR524314:CTZ524315 DDN524314:DDV524315 DNJ524314:DNR524315 DXF524314:DXN524315 EHB524314:EHJ524315 EQX524314:ERF524315 FAT524314:FBB524315 FKP524314:FKX524315 FUL524314:FUT524315 GEH524314:GEP524315 GOD524314:GOL524315 GXZ524314:GYH524315 HHV524314:HID524315 HRR524314:HRZ524315 IBN524314:IBV524315 ILJ524314:ILR524315 IVF524314:IVN524315 JFB524314:JFJ524315 JOX524314:JPF524315 JYT524314:JZB524315 KIP524314:KIX524315 KSL524314:KST524315 LCH524314:LCP524315 LMD524314:LML524315 LVZ524314:LWH524315 MFV524314:MGD524315 MPR524314:MPZ524315 MZN524314:MZV524315 NJJ524314:NJR524315 NTF524314:NTN524315 ODB524314:ODJ524315 OMX524314:ONF524315 OWT524314:OXB524315 PGP524314:PGX524315 PQL524314:PQT524315 QAH524314:QAP524315 QKD524314:QKL524315 QTZ524314:QUH524315 RDV524314:RED524315 RNR524314:RNZ524315 RXN524314:RXV524315 SHJ524314:SHR524315 SRF524314:SRN524315 TBB524314:TBJ524315 TKX524314:TLF524315 TUT524314:TVB524315 UEP524314:UEX524315 UOL524314:UOT524315 UYH524314:UYP524315 VID524314:VIL524315 VRZ524314:VSH524315 WBV524314:WCD524315 WLR524314:WLZ524315 WVN524314:WVV524315 F589850:N589851 JB589850:JJ589851 SX589850:TF589851 ACT589850:ADB589851 AMP589850:AMX589851 AWL589850:AWT589851 BGH589850:BGP589851 BQD589850:BQL589851 BZZ589850:CAH589851 CJV589850:CKD589851 CTR589850:CTZ589851 DDN589850:DDV589851 DNJ589850:DNR589851 DXF589850:DXN589851 EHB589850:EHJ589851 EQX589850:ERF589851 FAT589850:FBB589851 FKP589850:FKX589851 FUL589850:FUT589851 GEH589850:GEP589851 GOD589850:GOL589851 GXZ589850:GYH589851 HHV589850:HID589851 HRR589850:HRZ589851 IBN589850:IBV589851 ILJ589850:ILR589851 IVF589850:IVN589851 JFB589850:JFJ589851 JOX589850:JPF589851 JYT589850:JZB589851 KIP589850:KIX589851 KSL589850:KST589851 LCH589850:LCP589851 LMD589850:LML589851 LVZ589850:LWH589851 MFV589850:MGD589851 MPR589850:MPZ589851 MZN589850:MZV589851 NJJ589850:NJR589851 NTF589850:NTN589851 ODB589850:ODJ589851 OMX589850:ONF589851 OWT589850:OXB589851 PGP589850:PGX589851 PQL589850:PQT589851 QAH589850:QAP589851 QKD589850:QKL589851 QTZ589850:QUH589851 RDV589850:RED589851 RNR589850:RNZ589851 RXN589850:RXV589851 SHJ589850:SHR589851 SRF589850:SRN589851 TBB589850:TBJ589851 TKX589850:TLF589851 TUT589850:TVB589851 UEP589850:UEX589851 UOL589850:UOT589851 UYH589850:UYP589851 VID589850:VIL589851 VRZ589850:VSH589851 WBV589850:WCD589851 WLR589850:WLZ589851 WVN589850:WVV589851 F655386:N655387 JB655386:JJ655387 SX655386:TF655387 ACT655386:ADB655387 AMP655386:AMX655387 AWL655386:AWT655387 BGH655386:BGP655387 BQD655386:BQL655387 BZZ655386:CAH655387 CJV655386:CKD655387 CTR655386:CTZ655387 DDN655386:DDV655387 DNJ655386:DNR655387 DXF655386:DXN655387 EHB655386:EHJ655387 EQX655386:ERF655387 FAT655386:FBB655387 FKP655386:FKX655387 FUL655386:FUT655387 GEH655386:GEP655387 GOD655386:GOL655387 GXZ655386:GYH655387 HHV655386:HID655387 HRR655386:HRZ655387 IBN655386:IBV655387 ILJ655386:ILR655387 IVF655386:IVN655387 JFB655386:JFJ655387 JOX655386:JPF655387 JYT655386:JZB655387 KIP655386:KIX655387 KSL655386:KST655387 LCH655386:LCP655387 LMD655386:LML655387 LVZ655386:LWH655387 MFV655386:MGD655387 MPR655386:MPZ655387 MZN655386:MZV655387 NJJ655386:NJR655387 NTF655386:NTN655387 ODB655386:ODJ655387 OMX655386:ONF655387 OWT655386:OXB655387 PGP655386:PGX655387 PQL655386:PQT655387 QAH655386:QAP655387 QKD655386:QKL655387 QTZ655386:QUH655387 RDV655386:RED655387 RNR655386:RNZ655387 RXN655386:RXV655387 SHJ655386:SHR655387 SRF655386:SRN655387 TBB655386:TBJ655387 TKX655386:TLF655387 TUT655386:TVB655387 UEP655386:UEX655387 UOL655386:UOT655387 UYH655386:UYP655387 VID655386:VIL655387 VRZ655386:VSH655387 WBV655386:WCD655387 WLR655386:WLZ655387 WVN655386:WVV655387 F720922:N720923 JB720922:JJ720923 SX720922:TF720923 ACT720922:ADB720923 AMP720922:AMX720923 AWL720922:AWT720923 BGH720922:BGP720923 BQD720922:BQL720923 BZZ720922:CAH720923 CJV720922:CKD720923 CTR720922:CTZ720923 DDN720922:DDV720923 DNJ720922:DNR720923 DXF720922:DXN720923 EHB720922:EHJ720923 EQX720922:ERF720923 FAT720922:FBB720923 FKP720922:FKX720923 FUL720922:FUT720923 GEH720922:GEP720923 GOD720922:GOL720923 GXZ720922:GYH720923 HHV720922:HID720923 HRR720922:HRZ720923 IBN720922:IBV720923 ILJ720922:ILR720923 IVF720922:IVN720923 JFB720922:JFJ720923 JOX720922:JPF720923 JYT720922:JZB720923 KIP720922:KIX720923 KSL720922:KST720923 LCH720922:LCP720923 LMD720922:LML720923 LVZ720922:LWH720923 MFV720922:MGD720923 MPR720922:MPZ720923 MZN720922:MZV720923 NJJ720922:NJR720923 NTF720922:NTN720923 ODB720922:ODJ720923 OMX720922:ONF720923 OWT720922:OXB720923 PGP720922:PGX720923 PQL720922:PQT720923 QAH720922:QAP720923 QKD720922:QKL720923 QTZ720922:QUH720923 RDV720922:RED720923 RNR720922:RNZ720923 RXN720922:RXV720923 SHJ720922:SHR720923 SRF720922:SRN720923 TBB720922:TBJ720923 TKX720922:TLF720923 TUT720922:TVB720923 UEP720922:UEX720923 UOL720922:UOT720923 UYH720922:UYP720923 VID720922:VIL720923 VRZ720922:VSH720923 WBV720922:WCD720923 WLR720922:WLZ720923 WVN720922:WVV720923 F786458:N786459 JB786458:JJ786459 SX786458:TF786459 ACT786458:ADB786459 AMP786458:AMX786459 AWL786458:AWT786459 BGH786458:BGP786459 BQD786458:BQL786459 BZZ786458:CAH786459 CJV786458:CKD786459 CTR786458:CTZ786459 DDN786458:DDV786459 DNJ786458:DNR786459 DXF786458:DXN786459 EHB786458:EHJ786459 EQX786458:ERF786459 FAT786458:FBB786459 FKP786458:FKX786459 FUL786458:FUT786459 GEH786458:GEP786459 GOD786458:GOL786459 GXZ786458:GYH786459 HHV786458:HID786459 HRR786458:HRZ786459 IBN786458:IBV786459 ILJ786458:ILR786459 IVF786458:IVN786459 JFB786458:JFJ786459 JOX786458:JPF786459 JYT786458:JZB786459 KIP786458:KIX786459 KSL786458:KST786459 LCH786458:LCP786459 LMD786458:LML786459 LVZ786458:LWH786459 MFV786458:MGD786459 MPR786458:MPZ786459 MZN786458:MZV786459 NJJ786458:NJR786459 NTF786458:NTN786459 ODB786458:ODJ786459 OMX786458:ONF786459 OWT786458:OXB786459 PGP786458:PGX786459 PQL786458:PQT786459 QAH786458:QAP786459 QKD786458:QKL786459 QTZ786458:QUH786459 RDV786458:RED786459 RNR786458:RNZ786459 RXN786458:RXV786459 SHJ786458:SHR786459 SRF786458:SRN786459 TBB786458:TBJ786459 TKX786458:TLF786459 TUT786458:TVB786459 UEP786458:UEX786459 UOL786458:UOT786459 UYH786458:UYP786459 VID786458:VIL786459 VRZ786458:VSH786459 WBV786458:WCD786459 WLR786458:WLZ786459 WVN786458:WVV786459 F851994:N851995 JB851994:JJ851995 SX851994:TF851995 ACT851994:ADB851995 AMP851994:AMX851995 AWL851994:AWT851995 BGH851994:BGP851995 BQD851994:BQL851995 BZZ851994:CAH851995 CJV851994:CKD851995 CTR851994:CTZ851995 DDN851994:DDV851995 DNJ851994:DNR851995 DXF851994:DXN851995 EHB851994:EHJ851995 EQX851994:ERF851995 FAT851994:FBB851995 FKP851994:FKX851995 FUL851994:FUT851995 GEH851994:GEP851995 GOD851994:GOL851995 GXZ851994:GYH851995 HHV851994:HID851995 HRR851994:HRZ851995 IBN851994:IBV851995 ILJ851994:ILR851995 IVF851994:IVN851995 JFB851994:JFJ851995 JOX851994:JPF851995 JYT851994:JZB851995 KIP851994:KIX851995 KSL851994:KST851995 LCH851994:LCP851995 LMD851994:LML851995 LVZ851994:LWH851995 MFV851994:MGD851995 MPR851994:MPZ851995 MZN851994:MZV851995 NJJ851994:NJR851995 NTF851994:NTN851995 ODB851994:ODJ851995 OMX851994:ONF851995 OWT851994:OXB851995 PGP851994:PGX851995 PQL851994:PQT851995 QAH851994:QAP851995 QKD851994:QKL851995 QTZ851994:QUH851995 RDV851994:RED851995 RNR851994:RNZ851995 RXN851994:RXV851995 SHJ851994:SHR851995 SRF851994:SRN851995 TBB851994:TBJ851995 TKX851994:TLF851995 TUT851994:TVB851995 UEP851994:UEX851995 UOL851994:UOT851995 UYH851994:UYP851995 VID851994:VIL851995 VRZ851994:VSH851995 WBV851994:WCD851995 WLR851994:WLZ851995 WVN851994:WVV851995 F917530:N917531 JB917530:JJ917531 SX917530:TF917531 ACT917530:ADB917531 AMP917530:AMX917531 AWL917530:AWT917531 BGH917530:BGP917531 BQD917530:BQL917531 BZZ917530:CAH917531 CJV917530:CKD917531 CTR917530:CTZ917531 DDN917530:DDV917531 DNJ917530:DNR917531 DXF917530:DXN917531 EHB917530:EHJ917531 EQX917530:ERF917531 FAT917530:FBB917531 FKP917530:FKX917531 FUL917530:FUT917531 GEH917530:GEP917531 GOD917530:GOL917531 GXZ917530:GYH917531 HHV917530:HID917531 HRR917530:HRZ917531 IBN917530:IBV917531 ILJ917530:ILR917531 IVF917530:IVN917531 JFB917530:JFJ917531 JOX917530:JPF917531 JYT917530:JZB917531 KIP917530:KIX917531 KSL917530:KST917531 LCH917530:LCP917531 LMD917530:LML917531 LVZ917530:LWH917531 MFV917530:MGD917531 MPR917530:MPZ917531 MZN917530:MZV917531 NJJ917530:NJR917531 NTF917530:NTN917531 ODB917530:ODJ917531 OMX917530:ONF917531 OWT917530:OXB917531 PGP917530:PGX917531 PQL917530:PQT917531 QAH917530:QAP917531 QKD917530:QKL917531 QTZ917530:QUH917531 RDV917530:RED917531 RNR917530:RNZ917531 RXN917530:RXV917531 SHJ917530:SHR917531 SRF917530:SRN917531 TBB917530:TBJ917531 TKX917530:TLF917531 TUT917530:TVB917531 UEP917530:UEX917531 UOL917530:UOT917531 UYH917530:UYP917531 VID917530:VIL917531 VRZ917530:VSH917531 WBV917530:WCD917531 WLR917530:WLZ917531 WVN917530:WVV917531 F983066:N983067 JB983066:JJ983067 SX983066:TF983067 ACT983066:ADB983067 AMP983066:AMX983067 AWL983066:AWT983067 BGH983066:BGP983067 BQD983066:BQL983067 BZZ983066:CAH983067 CJV983066:CKD983067 CTR983066:CTZ983067 DDN983066:DDV983067 DNJ983066:DNR983067 DXF983066:DXN983067 EHB983066:EHJ983067 EQX983066:ERF983067 FAT983066:FBB983067 FKP983066:FKX983067 FUL983066:FUT983067 GEH983066:GEP983067 GOD983066:GOL983067 GXZ983066:GYH983067 HHV983066:HID983067 HRR983066:HRZ983067 IBN983066:IBV983067 ILJ983066:ILR983067 IVF983066:IVN983067 JFB983066:JFJ983067 JOX983066:JPF983067 JYT983066:JZB983067 KIP983066:KIX983067 KSL983066:KST983067 LCH983066:LCP983067 LMD983066:LML983067 LVZ983066:LWH983067 MFV983066:MGD983067 MPR983066:MPZ983067 MZN983066:MZV983067 NJJ983066:NJR983067 NTF983066:NTN983067 ODB983066:ODJ983067 OMX983066:ONF983067 OWT983066:OXB983067 PGP983066:PGX983067 PQL983066:PQT983067 QAH983066:QAP983067 QKD983066:QKL983067 QTZ983066:QUH983067 RDV983066:RED983067 RNR983066:RNZ983067 RXN983066:RXV983067 SHJ983066:SHR983067 SRF983066:SRN983067 TBB983066:TBJ983067 TKX983066:TLF983067 TUT983066:TVB983067 UEP983066:UEX983067 UOL983066:UOT983067 UYH983066:UYP983067 VID983066:VIL983067 VRZ983066:VSH983067 WBV983066:WCD983067 WLR983066:WLZ983067 WVN983066:WVV983067" xr:uid="{4FA4AD75-0453-42AC-A894-3D571D42D251}">
      <formula1>$AX$14:$AX$22</formula1>
    </dataValidation>
  </dataValidations>
  <printOptions horizontalCentered="1"/>
  <pageMargins left="0.39370078740157483" right="0.39370078740157483" top="0.39370078740157483" bottom="0.39370078740157483" header="0.19685039370078741" footer="0.19685039370078741"/>
  <pageSetup paperSize="9" orientation="landscape" errors="blank"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24"/>
  <sheetViews>
    <sheetView showGridLines="0" zoomScale="75" zoomScaleNormal="75" workbookViewId="0">
      <selection activeCell="Q109" sqref="Q109"/>
    </sheetView>
  </sheetViews>
  <sheetFormatPr defaultRowHeight="15" customHeight="1" x14ac:dyDescent="0.15"/>
  <cols>
    <col min="1" max="1" width="16" style="147" bestFit="1" customWidth="1"/>
    <col min="2" max="2" width="13.25" style="147" bestFit="1" customWidth="1"/>
    <col min="3" max="5" width="20.125" style="147" customWidth="1"/>
    <col min="6" max="6" width="19.75" style="147" customWidth="1"/>
    <col min="7" max="7" width="19.875" style="147" customWidth="1"/>
    <col min="8" max="8" width="18.5" style="147" bestFit="1" customWidth="1"/>
    <col min="9" max="9" width="18.75" style="147" customWidth="1"/>
    <col min="10" max="11" width="18.875" style="147" customWidth="1"/>
    <col min="12" max="12" width="18.75" style="147" customWidth="1"/>
    <col min="13" max="13" width="19.625" style="147" customWidth="1"/>
    <col min="14" max="14" width="17.25" style="147" bestFit="1" customWidth="1"/>
    <col min="15" max="15" width="13.25" style="147" customWidth="1"/>
    <col min="16" max="16" width="17.5" style="214" bestFit="1" customWidth="1"/>
    <col min="17" max="17" width="11.5" style="147" customWidth="1"/>
    <col min="18" max="18" width="15.625" style="147" customWidth="1"/>
    <col min="19" max="19" width="9" style="147"/>
    <col min="20" max="21" width="5" style="147" customWidth="1"/>
    <col min="22" max="28" width="15" style="147" customWidth="1"/>
    <col min="29" max="16384" width="9" style="147"/>
  </cols>
  <sheetData>
    <row r="1" spans="1:28" ht="15" customHeight="1" x14ac:dyDescent="0.15">
      <c r="A1" s="147" t="s">
        <v>90</v>
      </c>
    </row>
    <row r="2" spans="1:28" ht="15" customHeight="1" x14ac:dyDescent="0.15">
      <c r="A2" s="148" t="s">
        <v>91</v>
      </c>
      <c r="B2" s="148" t="s">
        <v>85</v>
      </c>
      <c r="C2" s="148" t="s">
        <v>92</v>
      </c>
    </row>
    <row r="3" spans="1:28" ht="40.5" x14ac:dyDescent="0.15">
      <c r="A3" s="148"/>
      <c r="B3" s="148"/>
      <c r="C3" s="149" t="s">
        <v>247</v>
      </c>
      <c r="D3" s="149" t="s">
        <v>94</v>
      </c>
      <c r="E3" s="149" t="s">
        <v>95</v>
      </c>
      <c r="F3" s="311" t="s">
        <v>250</v>
      </c>
      <c r="G3" s="311" t="s">
        <v>252</v>
      </c>
      <c r="H3" s="311" t="s">
        <v>253</v>
      </c>
      <c r="I3" s="313"/>
      <c r="J3" s="149"/>
      <c r="O3" s="189"/>
      <c r="P3" s="189"/>
    </row>
    <row r="4" spans="1:28" ht="15" customHeight="1" x14ac:dyDescent="0.15">
      <c r="A4" s="150" t="s">
        <v>74</v>
      </c>
      <c r="B4" s="151" t="s">
        <v>86</v>
      </c>
      <c r="C4" s="303" t="e">
        <f>INT(SUMPRODUCT(($E$50:$E$315=A4)*($F$50:$F$315=B4)*($N$50:$N$315)))+INT(SUMPRODUCT(($E$50:$E$315=A4)*($P$50:$P$315)))</f>
        <v>#REF!</v>
      </c>
      <c r="D4" s="150" t="e">
        <f t="shared" ref="D4" si="0">INT(SUMPRODUCT(($E$50:$E$315=A4)*($F$50:$F$315=B4)*($J$50:$J$315)))</f>
        <v>#REF!</v>
      </c>
      <c r="E4" s="152" t="e">
        <f t="shared" ref="E4" si="1">INT(SUMPRODUCT(($E$50:$E$315=A4)*($F$50:$F$315=B4)*($K$50:$K$315)))</f>
        <v>#REF!</v>
      </c>
      <c r="F4" s="307" t="e">
        <f t="shared" ref="F4:F30" si="2">SUM(G4:H4)</f>
        <v>#REF!</v>
      </c>
      <c r="G4" s="307" t="e">
        <f>INT(SUMPRODUCT(($E$50:$E$315=A4)*($F$50:$F$315=B4)*($O$50:$O$315))/1000)</f>
        <v>#REF!</v>
      </c>
      <c r="H4" s="307" t="e">
        <f>INT(SUMPRODUCT(($E$50:$E$315=A4)*($F$50:$F$315=B4)*($Q$50:$Q$315))/1000)</f>
        <v>#REF!</v>
      </c>
      <c r="I4" s="313"/>
      <c r="J4" s="153" t="s">
        <v>96</v>
      </c>
      <c r="K4" s="154" t="s">
        <v>97</v>
      </c>
      <c r="L4" s="154"/>
      <c r="M4" s="154" t="s">
        <v>98</v>
      </c>
      <c r="N4" s="154" t="s">
        <v>99</v>
      </c>
      <c r="O4" s="154" t="s">
        <v>100</v>
      </c>
      <c r="P4" s="213"/>
      <c r="Q4" s="154"/>
      <c r="R4" s="154"/>
      <c r="S4" s="155"/>
      <c r="T4" s="980" t="s">
        <v>182</v>
      </c>
      <c r="U4" s="191"/>
      <c r="V4" s="192" t="s">
        <v>183</v>
      </c>
      <c r="W4" s="193" t="s">
        <v>184</v>
      </c>
      <c r="X4" s="193" t="s">
        <v>185</v>
      </c>
      <c r="Y4" s="194" t="s">
        <v>186</v>
      </c>
      <c r="Z4" s="193" t="s">
        <v>187</v>
      </c>
      <c r="AA4" s="193" t="s">
        <v>188</v>
      </c>
      <c r="AB4" s="193" t="s">
        <v>189</v>
      </c>
    </row>
    <row r="5" spans="1:28" ht="15" customHeight="1" x14ac:dyDescent="0.15">
      <c r="A5" s="150" t="s">
        <v>74</v>
      </c>
      <c r="B5" s="151" t="s">
        <v>87</v>
      </c>
      <c r="C5" s="150" t="e">
        <f>INT(SUMPRODUCT(($E$50:$E$315=A5)*($F$50:$F$315=B5)*($N$50:$N$315)))</f>
        <v>#REF!</v>
      </c>
      <c r="D5" s="150" t="e">
        <f t="shared" ref="D5:D18" si="3">INT(SUMPRODUCT(($E$50:$E$315=A5)*($F$50:$F$315=B5)*($J$50:$J$315)))</f>
        <v>#REF!</v>
      </c>
      <c r="E5" s="152" t="e">
        <f t="shared" ref="E5:E18" si="4">INT(SUMPRODUCT(($E$50:$E$315=A5)*($F$50:$F$315=B5)*($K$50:$K$315)))</f>
        <v>#REF!</v>
      </c>
      <c r="F5" s="307" t="e">
        <f t="shared" si="2"/>
        <v>#REF!</v>
      </c>
      <c r="G5" s="307" t="e">
        <f t="shared" ref="G5:G30" si="5">INT(SUMPRODUCT(($E$50:$E$315=A5)*($F$50:$F$315=B5)*($O$50:$O$315))/1000)</f>
        <v>#REF!</v>
      </c>
      <c r="H5" s="307">
        <v>0</v>
      </c>
      <c r="J5" s="155"/>
      <c r="K5" s="150" t="s">
        <v>101</v>
      </c>
      <c r="L5" s="150"/>
      <c r="M5" s="164" t="e">
        <f>M6</f>
        <v>#REF!</v>
      </c>
      <c r="N5" s="150"/>
      <c r="O5" s="164" t="e">
        <f>O6</f>
        <v>#REF!</v>
      </c>
      <c r="P5" s="164"/>
      <c r="Q5" s="150"/>
      <c r="R5" s="150"/>
      <c r="S5" s="190"/>
      <c r="T5" s="981"/>
      <c r="U5" s="195" t="s">
        <v>190</v>
      </c>
      <c r="V5" s="196" t="e">
        <f>(INDEX(($V$10:$AB$12,$V$15:$AB$17,$V$20:$AB$22,$V$29:$AB$31),1,1,$R$16))</f>
        <v>#REF!</v>
      </c>
      <c r="W5" s="196" t="e">
        <f>(INDEX(($V$10:$AB$12,$V$15:$AB$17,$V$20:$AB$22,$V$29:$AB$31),1,2,$R$16))</f>
        <v>#REF!</v>
      </c>
      <c r="X5" s="196" t="e">
        <f>(INDEX(($V$10:$AB$12,$V$15:$AB$17,$V$20:$AB$22,$V$29:$AB$31),1,3,$R$16))</f>
        <v>#REF!</v>
      </c>
      <c r="Y5" s="196" t="e">
        <f>(INDEX(($V$10:$AB$12,$V$15:$AB$17,$V$20:$AB$22,$V$29:$AB$31),1,4,$R$16))</f>
        <v>#REF!</v>
      </c>
      <c r="Z5" s="196" t="e">
        <f>(INDEX(($V$10:$AB$12,$V$15:$AB$17,$V$20:$AB$22,$V$29:$AB$31),1,5,$R$16))</f>
        <v>#REF!</v>
      </c>
      <c r="AA5" s="196" t="e">
        <f>(INDEX(($V$10:$AB$12,$V$15:$AB$17,$V$20:$AB$22,$V$29:$AB$31),1,6,$R$16))</f>
        <v>#REF!</v>
      </c>
      <c r="AB5" s="196" t="e">
        <f>(INDEX(($V$10:$AB$12,$V$15:$AB$17,$V$20:$AB$22,$V$29:$AB$31),1,7,$R$16))</f>
        <v>#REF!</v>
      </c>
    </row>
    <row r="6" spans="1:28" ht="15" customHeight="1" x14ac:dyDescent="0.15">
      <c r="A6" s="156" t="s">
        <v>74</v>
      </c>
      <c r="B6" s="157" t="s">
        <v>88</v>
      </c>
      <c r="C6" s="156" t="e">
        <f>INT(SUMPRODUCT(($E$50:$E$315=A6)*($F$50:$F$315=B6)*($N$50:$N$315)))</f>
        <v>#REF!</v>
      </c>
      <c r="D6" s="156" t="e">
        <f t="shared" si="3"/>
        <v>#REF!</v>
      </c>
      <c r="E6" s="158" t="e">
        <f t="shared" si="4"/>
        <v>#REF!</v>
      </c>
      <c r="F6" s="308" t="e">
        <f t="shared" si="2"/>
        <v>#REF!</v>
      </c>
      <c r="G6" s="308" t="e">
        <f t="shared" si="5"/>
        <v>#REF!</v>
      </c>
      <c r="H6" s="307">
        <v>0</v>
      </c>
      <c r="I6" s="313"/>
      <c r="J6" s="155"/>
      <c r="K6" s="150" t="s">
        <v>102</v>
      </c>
      <c r="L6" s="150"/>
      <c r="M6" s="164" t="e">
        <f>#REF!</f>
        <v>#REF!</v>
      </c>
      <c r="N6" s="150"/>
      <c r="O6" s="164" t="e">
        <f>#REF!</f>
        <v>#REF!</v>
      </c>
      <c r="P6" s="164"/>
      <c r="Q6" s="150"/>
      <c r="R6" s="150"/>
      <c r="S6" s="155"/>
      <c r="T6" s="981"/>
      <c r="U6" s="197" t="s">
        <v>191</v>
      </c>
      <c r="V6" s="196" t="e">
        <f>(INDEX(($V$10:$AB$12,$V$15:$AB$17,$V$20:$AB$22,$V$29:$AB$31),2,1,$R$16))</f>
        <v>#REF!</v>
      </c>
      <c r="W6" s="196" t="e">
        <f>(INDEX(($V$10:$AB$12,$V$15:$AB$17,$V$20:$AB$22,$V$29:$AB$31),2,2,$R$16))</f>
        <v>#REF!</v>
      </c>
      <c r="X6" s="198" t="s">
        <v>192</v>
      </c>
      <c r="Y6" s="199" t="s">
        <v>193</v>
      </c>
      <c r="Z6" s="199" t="s">
        <v>194</v>
      </c>
      <c r="AA6" s="200"/>
      <c r="AB6" s="196" t="e">
        <f>(INDEX(($V$10:$AB$12,$V$15:$AB$17,$V$20:$AB$22,$V$29:$AB$31),2,7,$R$16))</f>
        <v>#REF!</v>
      </c>
    </row>
    <row r="7" spans="1:28" ht="15" customHeight="1" x14ac:dyDescent="0.15">
      <c r="A7" s="150" t="s">
        <v>75</v>
      </c>
      <c r="B7" s="151" t="s">
        <v>86</v>
      </c>
      <c r="C7" s="150" t="e">
        <f>INT(SUMPRODUCT(($E$50:$E$315=A7)*($F$50:$F$315=B7)*($N$50:$N$315)))+INT(SUMPRODUCT(($E$50:$E$315=A7)*($P$50:$P$315)))</f>
        <v>#REF!</v>
      </c>
      <c r="D7" s="150" t="e">
        <f t="shared" si="3"/>
        <v>#REF!</v>
      </c>
      <c r="E7" s="152" t="e">
        <f t="shared" si="4"/>
        <v>#REF!</v>
      </c>
      <c r="F7" s="307" t="e">
        <f t="shared" si="2"/>
        <v>#REF!</v>
      </c>
      <c r="G7" s="307" t="e">
        <f t="shared" si="5"/>
        <v>#REF!</v>
      </c>
      <c r="H7" s="315" t="e">
        <f>INT(SUMPRODUCT(($E$50:$E$315=A7)*($F$50:$F$315=B7)*($Q$50:$Q$315))/1000)</f>
        <v>#REF!</v>
      </c>
      <c r="I7" s="313"/>
      <c r="J7" s="155"/>
      <c r="K7" s="150" t="s">
        <v>103</v>
      </c>
      <c r="L7" s="150" t="s">
        <v>104</v>
      </c>
      <c r="M7" s="150"/>
      <c r="N7" s="150"/>
      <c r="O7" s="150"/>
      <c r="P7" s="216"/>
      <c r="Q7" s="150"/>
      <c r="R7" s="150"/>
      <c r="S7" s="155"/>
      <c r="T7" s="982"/>
      <c r="U7" s="195" t="s">
        <v>195</v>
      </c>
      <c r="V7" s="196" t="e">
        <f>(INDEX(($V$10:$AB$12,$V$15:$AB$17,$V$20:$AB$22,$V$29:$AB$31),3,1,$R$16))</f>
        <v>#REF!</v>
      </c>
      <c r="W7" s="196" t="e">
        <f>(INDEX(($V$10:$AB$12,$V$15:$AB$17,$V$20:$AB$22,$V$29:$AB$31),3,2,$R$16))</f>
        <v>#REF!</v>
      </c>
      <c r="X7" s="196" t="e">
        <f>INDEX(($V$10:$AB$12,$V$15:$AB$17,$V$20:$AB$22,$V$29:$AB$31),3,3,$R$16)</f>
        <v>#REF!</v>
      </c>
      <c r="Y7" s="196" t="e">
        <f>INDEX(($V$10:$AB$12,$V$15:$AB$17,$V$20:$AB$22,$V$29:$AB$31),3,4,$R$16)</f>
        <v>#REF!</v>
      </c>
      <c r="Z7" s="196" t="e">
        <f>INDEX(($V$10:$AB$12,$V$15:$AB$17,$V$20:$AB$22,$V$29:$AB$31),3,5,$R$16)</f>
        <v>#REF!</v>
      </c>
      <c r="AA7" s="201"/>
      <c r="AB7" s="196" t="e">
        <f>(INDEX(($V$10:$AB$12,$V$15:$AB$17,$V$20:$AB$22,$V$29:$AB$31),3,7,$R$16))</f>
        <v>#REF!</v>
      </c>
    </row>
    <row r="8" spans="1:28" ht="15" customHeight="1" x14ac:dyDescent="0.15">
      <c r="A8" s="150" t="s">
        <v>75</v>
      </c>
      <c r="B8" s="151" t="s">
        <v>87</v>
      </c>
      <c r="C8" s="314" t="e">
        <f>INT(SUMPRODUCT(($E$50:$E$315=A8)*($F$50:$F$315=B8)*($N$50:$N$315)))</f>
        <v>#REF!</v>
      </c>
      <c r="D8" s="150" t="e">
        <f t="shared" si="3"/>
        <v>#REF!</v>
      </c>
      <c r="E8" s="152" t="e">
        <f t="shared" si="4"/>
        <v>#REF!</v>
      </c>
      <c r="F8" s="307" t="e">
        <f t="shared" si="2"/>
        <v>#REF!</v>
      </c>
      <c r="G8" s="307" t="e">
        <f t="shared" si="5"/>
        <v>#REF!</v>
      </c>
      <c r="H8" s="307">
        <v>0</v>
      </c>
      <c r="J8" s="155"/>
      <c r="K8" s="150"/>
      <c r="L8" s="150" t="s">
        <v>105</v>
      </c>
      <c r="M8" s="150"/>
      <c r="N8" s="150"/>
      <c r="O8" s="150"/>
      <c r="P8" s="216"/>
      <c r="Q8" s="150"/>
      <c r="R8" s="150"/>
      <c r="S8" s="155"/>
      <c r="T8" s="202" t="s">
        <v>196</v>
      </c>
      <c r="U8" s="202"/>
      <c r="V8" s="202"/>
      <c r="W8" s="202"/>
      <c r="X8" s="202"/>
      <c r="Y8" s="203"/>
      <c r="Z8" s="202"/>
      <c r="AA8" s="204"/>
      <c r="AB8" s="202"/>
    </row>
    <row r="9" spans="1:28" ht="15" customHeight="1" x14ac:dyDescent="0.15">
      <c r="A9" s="156" t="s">
        <v>75</v>
      </c>
      <c r="B9" s="157" t="s">
        <v>88</v>
      </c>
      <c r="C9" s="156" t="e">
        <f>INT(SUMPRODUCT(($E$50:$E$315=A9)*($F$50:$F$315=B9)*($N$50:$N$315)))</f>
        <v>#REF!</v>
      </c>
      <c r="D9" s="156" t="e">
        <f t="shared" si="3"/>
        <v>#REF!</v>
      </c>
      <c r="E9" s="158" t="e">
        <f t="shared" si="4"/>
        <v>#REF!</v>
      </c>
      <c r="F9" s="308" t="e">
        <f t="shared" si="2"/>
        <v>#REF!</v>
      </c>
      <c r="G9" s="308" t="e">
        <f t="shared" si="5"/>
        <v>#REF!</v>
      </c>
      <c r="H9" s="308">
        <v>0</v>
      </c>
      <c r="I9" s="313"/>
      <c r="J9" s="155"/>
      <c r="K9" s="150"/>
      <c r="L9" s="150" t="s">
        <v>106</v>
      </c>
      <c r="M9" s="150"/>
      <c r="N9" s="150"/>
      <c r="O9" s="150"/>
      <c r="P9" s="216"/>
      <c r="Q9" s="150"/>
      <c r="R9" s="150"/>
      <c r="S9" s="155"/>
      <c r="T9" s="980" t="s">
        <v>182</v>
      </c>
      <c r="U9" s="191"/>
      <c r="V9" s="192" t="s">
        <v>183</v>
      </c>
      <c r="W9" s="193" t="s">
        <v>184</v>
      </c>
      <c r="X9" s="193" t="s">
        <v>185</v>
      </c>
      <c r="Y9" s="194" t="s">
        <v>186</v>
      </c>
      <c r="Z9" s="193" t="s">
        <v>187</v>
      </c>
      <c r="AA9" s="193" t="s">
        <v>188</v>
      </c>
      <c r="AB9" s="193" t="s">
        <v>189</v>
      </c>
    </row>
    <row r="10" spans="1:28" ht="15" customHeight="1" x14ac:dyDescent="0.15">
      <c r="A10" s="150" t="s">
        <v>76</v>
      </c>
      <c r="B10" s="151" t="s">
        <v>86</v>
      </c>
      <c r="C10" s="150" t="e">
        <f>INT(SUMPRODUCT(($E$50:$E$315=A10)*($F$50:$F$315=B10)*($N$50:$N$315)))+INT(SUMPRODUCT(($E$50:$E$315=A10)*($P$50:$P$315)))</f>
        <v>#REF!</v>
      </c>
      <c r="D10" s="150" t="e">
        <f t="shared" si="3"/>
        <v>#REF!</v>
      </c>
      <c r="E10" s="152" t="e">
        <f t="shared" si="4"/>
        <v>#REF!</v>
      </c>
      <c r="F10" s="307" t="e">
        <f t="shared" si="2"/>
        <v>#REF!</v>
      </c>
      <c r="G10" s="307" t="e">
        <f t="shared" si="5"/>
        <v>#REF!</v>
      </c>
      <c r="H10" s="315" t="e">
        <f>INT(SUMPRODUCT(($E$50:$E$315=A10)*($F$50:$F$315=B10)*($Q$50:$Q$315))/1000)</f>
        <v>#REF!</v>
      </c>
      <c r="I10" s="313"/>
      <c r="J10" s="155"/>
      <c r="K10" s="150" t="s">
        <v>107</v>
      </c>
      <c r="L10" s="150"/>
      <c r="M10" s="164" t="e">
        <f>#REF!</f>
        <v>#REF!</v>
      </c>
      <c r="N10" s="150">
        <v>0.02</v>
      </c>
      <c r="O10" s="164" t="e">
        <f>#REF!</f>
        <v>#REF!</v>
      </c>
      <c r="P10" s="164"/>
      <c r="Q10" s="150"/>
      <c r="R10" s="150"/>
      <c r="S10" s="190"/>
      <c r="T10" s="981"/>
      <c r="U10" s="195" t="s">
        <v>190</v>
      </c>
      <c r="V10" s="196" t="e">
        <f>IF(OR($O$19="",$O$19=0,$O$19=1),$O$13,IF($O$13-$O$19*INT($O$13/$O$19)=0,$O$13/3,IF($O$13-$O$19*INT($O$13/$O$19)=2,INT($O$13/$O$19)+2,INT($O$13/$O$19)+1)))</f>
        <v>#REF!</v>
      </c>
      <c r="W10" s="205" t="e">
        <f>IF(#REF!="行わない",IF(OR($O$5="",$O$5=0),0,IF($M$19&lt;=$O$5,0,IF($M$19-$O$5&gt;V10,V10,$M$19-$O$5))),0)</f>
        <v>#REF!</v>
      </c>
      <c r="X10" s="205" t="e">
        <f>Z12</f>
        <v>#REF!</v>
      </c>
      <c r="Y10" s="206" t="e">
        <f>IF(OR(V10="",V10=0),0,V10-W10+X10)</f>
        <v>#REF!</v>
      </c>
      <c r="Z10" s="206">
        <v>0</v>
      </c>
      <c r="AA10" s="205" t="e">
        <f>$O$10</f>
        <v>#REF!</v>
      </c>
      <c r="AB10" s="205" t="e">
        <f>IF(OR(V10="",V10=0),0,Y10+AA10)</f>
        <v>#REF!</v>
      </c>
    </row>
    <row r="11" spans="1:28" ht="15" customHeight="1" x14ac:dyDescent="0.15">
      <c r="A11" s="150" t="s">
        <v>76</v>
      </c>
      <c r="B11" s="151" t="s">
        <v>87</v>
      </c>
      <c r="C11" s="314" t="e">
        <f>INT(SUMPRODUCT(($E$50:$E$315=A11)*($F$50:$F$315=B11)*($N$50:$N$315)))</f>
        <v>#REF!</v>
      </c>
      <c r="D11" s="150" t="e">
        <f t="shared" si="3"/>
        <v>#REF!</v>
      </c>
      <c r="E11" s="152" t="e">
        <f t="shared" si="4"/>
        <v>#REF!</v>
      </c>
      <c r="F11" s="307" t="e">
        <f t="shared" si="2"/>
        <v>#REF!</v>
      </c>
      <c r="G11" s="307" t="e">
        <f t="shared" si="5"/>
        <v>#REF!</v>
      </c>
      <c r="H11" s="307">
        <v>0</v>
      </c>
      <c r="J11" s="155"/>
      <c r="K11" s="150"/>
      <c r="L11" s="150"/>
      <c r="M11" s="164"/>
      <c r="N11" s="150"/>
      <c r="O11" s="150"/>
      <c r="P11" s="216"/>
      <c r="Q11" s="150"/>
      <c r="R11" s="150"/>
      <c r="S11" s="155"/>
      <c r="T11" s="981"/>
      <c r="U11" s="197" t="s">
        <v>191</v>
      </c>
      <c r="V11" s="207" t="e">
        <f>IF(OR($O$19="",$O$19=0,$O$19=1),0,IF($O$13="",0,IF($O$19=1,0,INT($O$13/3))))</f>
        <v>#REF!</v>
      </c>
      <c r="W11" s="208" t="e">
        <f>IF(#REF!="行わない",IF(OR($O$19="",$O$19=0,$O$19=1),0,IF($O$5="",0,IF($M$19-V10&lt;=$O$5,0,IF($O$19=1,0,IF($M$19-$O$5-W10&gt;=V11,V11,$M$19-$O$5-W10))))),0)</f>
        <v>#REF!</v>
      </c>
      <c r="X11" s="198" t="s">
        <v>192</v>
      </c>
      <c r="Y11" s="199" t="s">
        <v>193</v>
      </c>
      <c r="Z11" s="199" t="s">
        <v>194</v>
      </c>
      <c r="AA11" s="200"/>
      <c r="AB11" s="205" t="e">
        <f>IF(OR($O$19="",$O$19=0,$O$19=1),0,IF(V11=0,0,V11-W11))</f>
        <v>#REF!</v>
      </c>
    </row>
    <row r="12" spans="1:28" ht="15" customHeight="1" x14ac:dyDescent="0.15">
      <c r="A12" s="156" t="s">
        <v>76</v>
      </c>
      <c r="B12" s="157" t="s">
        <v>88</v>
      </c>
      <c r="C12" s="156" t="e">
        <f>INT(SUMPRODUCT(($E$50:$E$315=A12)*($F$50:$F$315=B12)*($N$50:$N$315)))</f>
        <v>#REF!</v>
      </c>
      <c r="D12" s="156" t="e">
        <f t="shared" si="3"/>
        <v>#REF!</v>
      </c>
      <c r="E12" s="158" t="e">
        <f t="shared" si="4"/>
        <v>#REF!</v>
      </c>
      <c r="F12" s="308" t="e">
        <f t="shared" si="2"/>
        <v>#REF!</v>
      </c>
      <c r="G12" s="308" t="e">
        <f t="shared" si="5"/>
        <v>#REF!</v>
      </c>
      <c r="H12" s="308">
        <v>0</v>
      </c>
      <c r="I12" s="313"/>
      <c r="J12" s="155" t="s">
        <v>108</v>
      </c>
      <c r="K12" s="150" t="s">
        <v>97</v>
      </c>
      <c r="L12" s="150"/>
      <c r="M12" s="150" t="s">
        <v>109</v>
      </c>
      <c r="N12" s="150" t="s">
        <v>110</v>
      </c>
      <c r="O12" s="150" t="s">
        <v>111</v>
      </c>
      <c r="P12" s="216"/>
      <c r="Q12" s="150"/>
      <c r="R12" s="150"/>
      <c r="S12" s="155"/>
      <c r="T12" s="982"/>
      <c r="U12" s="195" t="s">
        <v>195</v>
      </c>
      <c r="V12" s="196" t="e">
        <f>IF(OR($O$19="",$O$19=0,$O$19=1),0,IF($O$13="",0,IF($O$19=1,0,INT($O$13/3))))</f>
        <v>#REF!</v>
      </c>
      <c r="W12" s="205" t="e">
        <f>IF(#REF!="行わない",IF(OR($O$19="",$O$19=0,$O$19=1),0,IF($O$5="",0,IF($M$19-V10-V11&lt;=$O$5,0,IF($O$19=1,0,IF($M$19-$O$5-W10-W11&gt;=V12,V12,$M$19-$O$5-W10-W11))))),0)</f>
        <v>#REF!</v>
      </c>
      <c r="X12" s="207" t="e">
        <f>IF(#REF!="行わない",IF(OR($O$5="",$O$5=0),0,IF($O$19=1,IF($O$5&gt;=$M$19,0,W10),W10+W11+W12)),0)</f>
        <v>#REF!</v>
      </c>
      <c r="Y12" s="207" t="e">
        <f>IF($M$19-$O$5-X12-Z10&gt;0,$M$19-$O$5-X12-Z10,0)</f>
        <v>#REF!</v>
      </c>
      <c r="Z12" s="208" t="e">
        <f>IF(OR($O$5="",$O$5=0),0,IF($M$19&lt;=$O$5,$O$5-$M$19,0))</f>
        <v>#REF!</v>
      </c>
      <c r="AA12" s="201"/>
      <c r="AB12" s="205" t="e">
        <f>IF(OR($O$19="",$O$19=0,$O$19=1),0,IF(V12=0,0,V12-W12))</f>
        <v>#REF!</v>
      </c>
    </row>
    <row r="13" spans="1:28" ht="15" customHeight="1" x14ac:dyDescent="0.15">
      <c r="A13" s="150" t="s">
        <v>77</v>
      </c>
      <c r="B13" s="151" t="s">
        <v>86</v>
      </c>
      <c r="C13" s="150" t="e">
        <f>INT(SUMPRODUCT(($E$50:$E$315=A13)*($F$50:$F$315=B13)*($N$50:$N$315)))+INT(SUMPRODUCT(($E$50:$E$315=A13)*($P$50:$P$315)))</f>
        <v>#REF!</v>
      </c>
      <c r="D13" s="150" t="e">
        <f t="shared" si="3"/>
        <v>#REF!</v>
      </c>
      <c r="E13" s="152" t="e">
        <f t="shared" si="4"/>
        <v>#REF!</v>
      </c>
      <c r="F13" s="307" t="e">
        <f t="shared" si="2"/>
        <v>#REF!</v>
      </c>
      <c r="G13" s="307" t="e">
        <f t="shared" si="5"/>
        <v>#REF!</v>
      </c>
      <c r="H13" s="315" t="e">
        <f>INT(SUMPRODUCT(($E$50:$E$315=A13)*($F$50:$F$315=B13)*($Q$50:$Q$315))/1000)</f>
        <v>#REF!</v>
      </c>
      <c r="I13" s="313"/>
      <c r="J13" s="155"/>
      <c r="K13" s="150" t="s">
        <v>101</v>
      </c>
      <c r="L13" s="150"/>
      <c r="M13" s="164" t="e">
        <f>M14</f>
        <v>#REF!</v>
      </c>
      <c r="N13" s="150"/>
      <c r="O13" s="188" t="e">
        <f>O14</f>
        <v>#REF!</v>
      </c>
      <c r="P13" s="188"/>
      <c r="Q13" s="164"/>
      <c r="R13" s="150"/>
      <c r="S13" s="190"/>
      <c r="T13" s="202" t="s">
        <v>197</v>
      </c>
      <c r="U13" s="202"/>
      <c r="V13" s="202"/>
      <c r="W13" s="202"/>
      <c r="X13" s="202"/>
      <c r="Y13" s="202"/>
      <c r="Z13" s="203"/>
      <c r="AA13" s="204"/>
      <c r="AB13" s="202"/>
    </row>
    <row r="14" spans="1:28" ht="15" customHeight="1" x14ac:dyDescent="0.15">
      <c r="A14" s="150" t="s">
        <v>77</v>
      </c>
      <c r="B14" s="151" t="s">
        <v>87</v>
      </c>
      <c r="C14" s="314" t="e">
        <f>INT(SUMPRODUCT(($E$50:$E$315=A14)*($F$50:$F$315=B14)*($N$50:$N$315)))</f>
        <v>#REF!</v>
      </c>
      <c r="D14" s="150" t="e">
        <f t="shared" si="3"/>
        <v>#REF!</v>
      </c>
      <c r="E14" s="152" t="e">
        <f t="shared" si="4"/>
        <v>#REF!</v>
      </c>
      <c r="F14" s="307" t="e">
        <f t="shared" si="2"/>
        <v>#REF!</v>
      </c>
      <c r="G14" s="307" t="e">
        <f t="shared" si="5"/>
        <v>#REF!</v>
      </c>
      <c r="H14" s="307">
        <v>0</v>
      </c>
      <c r="J14" s="155"/>
      <c r="K14" s="150" t="s">
        <v>102</v>
      </c>
      <c r="L14" s="150"/>
      <c r="M14" s="164" t="e">
        <f>M6</f>
        <v>#REF!</v>
      </c>
      <c r="N14" s="150"/>
      <c r="O14" s="164" t="e">
        <f>O6</f>
        <v>#REF!</v>
      </c>
      <c r="P14" s="164"/>
      <c r="Q14" s="150"/>
      <c r="R14" s="150"/>
      <c r="S14" s="190"/>
      <c r="T14" s="980" t="s">
        <v>182</v>
      </c>
      <c r="U14" s="191"/>
      <c r="V14" s="192" t="s">
        <v>183</v>
      </c>
      <c r="W14" s="193" t="s">
        <v>184</v>
      </c>
      <c r="X14" s="193" t="s">
        <v>185</v>
      </c>
      <c r="Y14" s="194" t="s">
        <v>186</v>
      </c>
      <c r="Z14" s="193" t="s">
        <v>187</v>
      </c>
      <c r="AA14" s="193" t="s">
        <v>188</v>
      </c>
      <c r="AB14" s="193" t="s">
        <v>189</v>
      </c>
    </row>
    <row r="15" spans="1:28" ht="15" customHeight="1" x14ac:dyDescent="0.15">
      <c r="A15" s="156" t="s">
        <v>77</v>
      </c>
      <c r="B15" s="157" t="s">
        <v>88</v>
      </c>
      <c r="C15" s="156" t="e">
        <f>INT(SUMPRODUCT(($E$50:$E$315=A15)*($F$50:$F$315=B15)*($N$50:$N$315)))</f>
        <v>#REF!</v>
      </c>
      <c r="D15" s="156" t="e">
        <f t="shared" si="3"/>
        <v>#REF!</v>
      </c>
      <c r="E15" s="158" t="e">
        <f t="shared" si="4"/>
        <v>#REF!</v>
      </c>
      <c r="F15" s="308" t="e">
        <f t="shared" si="2"/>
        <v>#REF!</v>
      </c>
      <c r="G15" s="308" t="e">
        <f t="shared" si="5"/>
        <v>#REF!</v>
      </c>
      <c r="H15" s="308">
        <v>0</v>
      </c>
      <c r="J15" s="155"/>
      <c r="K15" s="150" t="s">
        <v>103</v>
      </c>
      <c r="L15" s="150" t="s">
        <v>104</v>
      </c>
      <c r="M15" s="150"/>
      <c r="N15" s="150"/>
      <c r="O15" s="150"/>
      <c r="P15" s="216"/>
      <c r="Q15" s="150"/>
      <c r="R15" s="150" t="s">
        <v>204</v>
      </c>
      <c r="S15" s="155"/>
      <c r="T15" s="981"/>
      <c r="U15" s="195" t="s">
        <v>190</v>
      </c>
      <c r="V15" s="196" t="e">
        <f>IF(OR($O$19="",$O$19=0,$O$19=1),$O$13,IF($O$13-$O$19*INT($O$13/$O$19)=0,$O$13/3,IF($O$13-$O$19*INT($O$13/$O$19)=2,INT($O$13/$O$19)+2,INT($O$13/$O$19)+1)))</f>
        <v>#REF!</v>
      </c>
      <c r="W15" s="205">
        <v>0</v>
      </c>
      <c r="X15" s="205" t="e">
        <f>Z17</f>
        <v>#REF!</v>
      </c>
      <c r="Y15" s="206" t="e">
        <f>IF(OR(V15="",V15=0),0,V15-W15+X15)</f>
        <v>#REF!</v>
      </c>
      <c r="Z15" s="209" t="e">
        <f>IF(#REF!="行わない",IF(OR($O$5="",$O$5=0),0,IF($M$19-$O$5&gt;$O$10,$O$10,IF($M$19-$O$5&lt;0,0,$M$19-$O$5))),0)</f>
        <v>#REF!</v>
      </c>
      <c r="AA15" s="205" t="e">
        <f>$O$10-Z15</f>
        <v>#REF!</v>
      </c>
      <c r="AB15" s="205" t="e">
        <f>IF(OR(V15="",V15=0),0,Y15+AA15)</f>
        <v>#REF!</v>
      </c>
    </row>
    <row r="16" spans="1:28" ht="15" customHeight="1" x14ac:dyDescent="0.15">
      <c r="A16" s="150" t="s">
        <v>56</v>
      </c>
      <c r="B16" s="151" t="s">
        <v>86</v>
      </c>
      <c r="C16" s="150" t="e">
        <f>INT(SUMPRODUCT(($E$50:$E$315=A16)*($F$50:$F$315=B16)*($N$50:$N$315)))+INT(SUMPRODUCT(($E$50:$E$315=A16)*($P$50:$P$315)))</f>
        <v>#REF!</v>
      </c>
      <c r="D16" s="150" t="e">
        <f t="shared" si="3"/>
        <v>#REF!</v>
      </c>
      <c r="E16" s="152" t="e">
        <f t="shared" si="4"/>
        <v>#REF!</v>
      </c>
      <c r="F16" s="307" t="e">
        <f t="shared" si="2"/>
        <v>#REF!</v>
      </c>
      <c r="G16" s="307" t="e">
        <f t="shared" si="5"/>
        <v>#REF!</v>
      </c>
      <c r="H16" s="315" t="e">
        <f>INT(SUMPRODUCT(($E$50:$E$315=A16)*($F$50:$F$315=B16)*($Q$50:$Q$315))/1000)</f>
        <v>#REF!</v>
      </c>
      <c r="I16" s="313"/>
      <c r="J16" s="155"/>
      <c r="K16" s="150"/>
      <c r="L16" s="150" t="s">
        <v>105</v>
      </c>
      <c r="M16" s="150"/>
      <c r="N16" s="150"/>
      <c r="O16" s="150"/>
      <c r="P16" s="216"/>
      <c r="Q16" s="150"/>
      <c r="R16" s="150" t="e">
        <f>IF(#REF!="",4,#REF!)</f>
        <v>#REF!</v>
      </c>
      <c r="S16" s="155"/>
      <c r="T16" s="981"/>
      <c r="U16" s="197" t="s">
        <v>191</v>
      </c>
      <c r="V16" s="207" t="e">
        <f>IF(OR($O$19="",$O$19=0,$O$19=1),0,IF($O$13="",0,IF($O$19=1,0,INT($O$13/3))))</f>
        <v>#REF!</v>
      </c>
      <c r="W16" s="208">
        <v>0</v>
      </c>
      <c r="X16" s="198" t="s">
        <v>192</v>
      </c>
      <c r="Y16" s="199" t="s">
        <v>193</v>
      </c>
      <c r="Z16" s="199" t="s">
        <v>194</v>
      </c>
      <c r="AA16" s="200"/>
      <c r="AB16" s="205" t="e">
        <f>IF(OR($O$19="",$O$19=0,$O$19=1),0,IF(V16=0,0,V16-W16))</f>
        <v>#REF!</v>
      </c>
    </row>
    <row r="17" spans="1:28" ht="15" customHeight="1" x14ac:dyDescent="0.15">
      <c r="A17" s="150" t="s">
        <v>56</v>
      </c>
      <c r="B17" s="151" t="s">
        <v>87</v>
      </c>
      <c r="C17" s="314" t="e">
        <f>INT(SUMPRODUCT(($E$50:$E$315=A17)*($F$50:$F$315=B17)*($N$50:$N$315)))</f>
        <v>#REF!</v>
      </c>
      <c r="D17" s="150" t="e">
        <f t="shared" si="3"/>
        <v>#REF!</v>
      </c>
      <c r="E17" s="152" t="e">
        <f t="shared" si="4"/>
        <v>#REF!</v>
      </c>
      <c r="F17" s="307" t="e">
        <f t="shared" si="2"/>
        <v>#REF!</v>
      </c>
      <c r="G17" s="307" t="e">
        <f t="shared" si="5"/>
        <v>#REF!</v>
      </c>
      <c r="H17" s="307">
        <v>0</v>
      </c>
      <c r="J17" s="155"/>
      <c r="K17" s="150"/>
      <c r="L17" s="150" t="s">
        <v>106</v>
      </c>
      <c r="M17" s="150"/>
      <c r="N17" s="150"/>
      <c r="O17" s="150"/>
      <c r="P17" s="216"/>
      <c r="Q17" s="150"/>
      <c r="R17" s="150" t="s">
        <v>205</v>
      </c>
      <c r="S17" s="155"/>
      <c r="T17" s="982"/>
      <c r="U17" s="195" t="s">
        <v>195</v>
      </c>
      <c r="V17" s="196" t="e">
        <f>IF(OR($O$19="",$O$19=0,$O$19=1),0,IF($O$13="",0,IF($O$19=1,0,INT($O$13/3))))</f>
        <v>#REF!</v>
      </c>
      <c r="W17" s="205">
        <v>0</v>
      </c>
      <c r="X17" s="207" t="e">
        <f>Z15</f>
        <v>#REF!</v>
      </c>
      <c r="Y17" s="207" t="e">
        <f>IF($M$19-$O$5-X17&gt;0,$M$19-$O$5-X17,0)</f>
        <v>#REF!</v>
      </c>
      <c r="Z17" s="208" t="e">
        <f>IF(OR($O$5="",$O$5=0),0,IF($M$19&lt;=$O$5,$O$5-$M$19,0))</f>
        <v>#REF!</v>
      </c>
      <c r="AA17" s="201"/>
      <c r="AB17" s="205" t="e">
        <f>IF(OR($O$19="",$O$19=0,$O$19=1),0,IF(V17=0,0,V17-W17))</f>
        <v>#REF!</v>
      </c>
    </row>
    <row r="18" spans="1:28" ht="15" customHeight="1" x14ac:dyDescent="0.15">
      <c r="A18" s="156" t="s">
        <v>56</v>
      </c>
      <c r="B18" s="157" t="s">
        <v>88</v>
      </c>
      <c r="C18" s="156" t="e">
        <f>INT(SUMPRODUCT(($E$50:$E$315=A18)*($F$50:$F$315=B18)*($N$50:$N$315)))</f>
        <v>#REF!</v>
      </c>
      <c r="D18" s="156" t="e">
        <f t="shared" si="3"/>
        <v>#REF!</v>
      </c>
      <c r="E18" s="158" t="e">
        <f t="shared" si="4"/>
        <v>#REF!</v>
      </c>
      <c r="F18" s="308" t="e">
        <f t="shared" si="2"/>
        <v>#REF!</v>
      </c>
      <c r="G18" s="308" t="e">
        <f t="shared" si="5"/>
        <v>#REF!</v>
      </c>
      <c r="H18" s="308">
        <v>0</v>
      </c>
      <c r="J18" s="155"/>
      <c r="K18" s="150"/>
      <c r="L18" s="150"/>
      <c r="M18" s="150"/>
      <c r="N18" s="150"/>
      <c r="O18" s="150"/>
      <c r="P18" s="216"/>
      <c r="Q18" s="150"/>
      <c r="R18" s="150" t="e">
        <f>IF(AND(R20="還付なし",R16&lt;&gt;""),"表示","非表示")</f>
        <v>#REF!</v>
      </c>
      <c r="S18" s="155"/>
      <c r="T18" s="202" t="s">
        <v>198</v>
      </c>
      <c r="U18" s="202"/>
      <c r="V18" s="202"/>
      <c r="W18" s="202"/>
      <c r="X18" s="202"/>
      <c r="Y18" s="202"/>
      <c r="Z18" s="202"/>
      <c r="AA18" s="204"/>
      <c r="AB18" s="202"/>
    </row>
    <row r="19" spans="1:28" ht="15" customHeight="1" x14ac:dyDescent="0.15">
      <c r="A19" s="150" t="s">
        <v>78</v>
      </c>
      <c r="B19" s="151" t="s">
        <v>86</v>
      </c>
      <c r="C19" s="150" t="e">
        <f>INT(SUMPRODUCT(($E$50:$E$315=A19)*($F$50:$F$315=B19)*($N$50:$N$315)))+INT(SUMPRODUCT(($E$50:$E$315=A19)*($P$50:$P$315)))</f>
        <v>#REF!</v>
      </c>
      <c r="D19" s="150" t="e">
        <f t="shared" ref="D19" si="6">INT(SUMPRODUCT(($E$50:$E$315=A19)*($F$50:$F$315=B19)*($J$50:$J$315)))</f>
        <v>#REF!</v>
      </c>
      <c r="E19" s="152" t="e">
        <f t="shared" ref="E19" si="7">INT(SUMPRODUCT(($E$50:$E$315=A19)*($F$50:$F$315=B19)*($K$50:$K$315)))</f>
        <v>#REF!</v>
      </c>
      <c r="F19" s="307" t="e">
        <f t="shared" si="2"/>
        <v>#REF!</v>
      </c>
      <c r="G19" s="307" t="e">
        <f t="shared" si="5"/>
        <v>#REF!</v>
      </c>
      <c r="H19" s="315" t="e">
        <f>INT(SUMPRODUCT(($E$50:$E$315=A19)*($F$50:$F$315=B19)*($Q$50:$Q$315))/1000)</f>
        <v>#REF!</v>
      </c>
      <c r="J19" s="155" t="s">
        <v>112</v>
      </c>
      <c r="K19" s="150"/>
      <c r="L19" s="150"/>
      <c r="M19" s="165" t="e">
        <f>#REF!</f>
        <v>#REF!</v>
      </c>
      <c r="N19" s="150" t="s">
        <v>113</v>
      </c>
      <c r="O19" s="150" t="e">
        <f>#REF!</f>
        <v>#REF!</v>
      </c>
      <c r="P19" s="216"/>
      <c r="Q19" s="150"/>
      <c r="R19" s="150" t="s">
        <v>114</v>
      </c>
      <c r="S19" s="155"/>
      <c r="T19" s="980" t="s">
        <v>182</v>
      </c>
      <c r="U19" s="191"/>
      <c r="V19" s="192" t="s">
        <v>183</v>
      </c>
      <c r="W19" s="193" t="s">
        <v>184</v>
      </c>
      <c r="X19" s="193" t="s">
        <v>185</v>
      </c>
      <c r="Y19" s="194" t="s">
        <v>186</v>
      </c>
      <c r="Z19" s="193" t="s">
        <v>187</v>
      </c>
      <c r="AA19" s="193" t="s">
        <v>188</v>
      </c>
      <c r="AB19" s="193" t="s">
        <v>189</v>
      </c>
    </row>
    <row r="20" spans="1:28" ht="15" customHeight="1" x14ac:dyDescent="0.15">
      <c r="A20" s="150" t="s">
        <v>78</v>
      </c>
      <c r="B20" s="151" t="s">
        <v>87</v>
      </c>
      <c r="C20" s="314" t="e">
        <f>INT(SUMPRODUCT(($E$50:$E$315=A20)*($F$50:$F$315=B20)*($N$50:$N$315)))</f>
        <v>#REF!</v>
      </c>
      <c r="D20" s="150" t="e">
        <f>INT(SUMPRODUCT(($E$50:$E$315=A20)*($F$50:$F$315=B20)*($J$50:$J$315)))</f>
        <v>#REF!</v>
      </c>
      <c r="E20" s="152" t="e">
        <f>INT(SUMPRODUCT(($E$50:$E$315=A20)*($F$50:$F$315=B20)*($K$50:$K$315)))</f>
        <v>#REF!</v>
      </c>
      <c r="F20" s="307" t="e">
        <f t="shared" si="2"/>
        <v>#REF!</v>
      </c>
      <c r="G20" s="307" t="e">
        <f t="shared" si="5"/>
        <v>#REF!</v>
      </c>
      <c r="H20" s="307">
        <v>0</v>
      </c>
      <c r="I20" s="313"/>
      <c r="J20" s="155"/>
      <c r="K20" s="150"/>
      <c r="L20" s="150"/>
      <c r="M20" s="150"/>
      <c r="N20" s="150"/>
      <c r="O20" s="150"/>
      <c r="P20" s="216"/>
      <c r="Q20" s="150"/>
      <c r="R20" s="150" t="e">
        <f>IF(AND(#REF!="行わない",O5*2&lt;=M19),"還付なし","還付あり")</f>
        <v>#REF!</v>
      </c>
      <c r="S20" s="155"/>
      <c r="T20" s="981"/>
      <c r="U20" s="195" t="s">
        <v>190</v>
      </c>
      <c r="V20" s="196" t="e">
        <f>IF(OR($O$19="",$O$19=0,$O$19=1),$O$13,IF($O$13-$O$19*INT($O$13/$O$19)=0,$O$13/3,IF($O$13-$O$19*INT($O$13/$O$19)=2,INT($O$13/$O$19)+2,INT($O$13/$O$19)+1)))</f>
        <v>#REF!</v>
      </c>
      <c r="W20" s="205" t="e">
        <f>IF(#REF!="行わない",IF(OR($O$5="",$O$5=0),0,IF($M$19&lt;=$O$5,0,IF($M$19-$O$5&gt;V20,V20,$M$19-$O$5))),0)</f>
        <v>#REF!</v>
      </c>
      <c r="X20" s="205" t="e">
        <f>Z22</f>
        <v>#REF!</v>
      </c>
      <c r="Y20" s="206" t="e">
        <f>IF(OR(V20="",V20=0),0,IF(V20&lt;W20,V20,V20-W20+X20))</f>
        <v>#REF!</v>
      </c>
      <c r="Z20" s="209" t="e">
        <f>IF(#REF!="行わない",IF(OR($O$5="",$O$5=0),0,IF($M$19-$O$5&gt;W20,IF($M$19-$O$5-W20&gt;$O$10,$O$10,$M$19-$O$5-W20),0)),0)</f>
        <v>#REF!</v>
      </c>
      <c r="AA20" s="205" t="e">
        <f>$O$10-Z20</f>
        <v>#REF!</v>
      </c>
      <c r="AB20" s="205" t="e">
        <f>IF(OR(V20="",V20=0),0,Y20+AA20)</f>
        <v>#REF!</v>
      </c>
    </row>
    <row r="21" spans="1:28" ht="15" customHeight="1" x14ac:dyDescent="0.15">
      <c r="A21" s="156" t="s">
        <v>78</v>
      </c>
      <c r="B21" s="157" t="s">
        <v>88</v>
      </c>
      <c r="C21" s="156" t="e">
        <f>INT(SUMPRODUCT(($E$50:$E$315=A21)*($F$50:$F$315=B21)*($N$50:$N$315)))</f>
        <v>#REF!</v>
      </c>
      <c r="D21" s="156" t="e">
        <f t="shared" ref="D21:D30" si="8">INT(SUMPRODUCT(($E$50:$E$315=A21)*($F$50:$F$315=B21)*($J$50:$J$315)))</f>
        <v>#REF!</v>
      </c>
      <c r="E21" s="158" t="e">
        <f t="shared" ref="E21:E30" si="9">INT(SUMPRODUCT(($E$50:$E$315=A21)*($F$50:$F$315=B21)*($K$50:$K$315)))</f>
        <v>#REF!</v>
      </c>
      <c r="F21" s="308" t="e">
        <f t="shared" si="2"/>
        <v>#REF!</v>
      </c>
      <c r="G21" s="308" t="e">
        <f t="shared" si="5"/>
        <v>#REF!</v>
      </c>
      <c r="H21" s="308">
        <v>0</v>
      </c>
      <c r="J21" s="155" t="s">
        <v>115</v>
      </c>
      <c r="K21" s="150"/>
      <c r="L21" s="150" t="s">
        <v>116</v>
      </c>
      <c r="M21" s="150" t="s">
        <v>117</v>
      </c>
      <c r="N21" s="150" t="s">
        <v>118</v>
      </c>
      <c r="O21" s="150"/>
      <c r="P21" s="216"/>
      <c r="Q21" s="150" t="s">
        <v>119</v>
      </c>
      <c r="R21" s="150" t="s">
        <v>120</v>
      </c>
      <c r="S21" s="155"/>
      <c r="T21" s="981"/>
      <c r="U21" s="197" t="s">
        <v>191</v>
      </c>
      <c r="V21" s="207" t="e">
        <f>IF(OR($O$19="",$O$19=0,$O$19=1),0,IF($O$13="",0,IF($O$19=1,0,INT($O$13/3))))</f>
        <v>#REF!</v>
      </c>
      <c r="W21" s="208" t="e">
        <f>IF(#REF!="行わない",IF(OR($O$19="",$O$19=0,$O$19=1),0,IF($O$5="",0,IF($M$19-$O$5-W20-Z20&lt;0,0,IF(V21&lt;$M$19-$O$5-W20-Z20,V21,$M$19-$O$5-W20-Z20)))),0)</f>
        <v>#REF!</v>
      </c>
      <c r="X21" s="198" t="s">
        <v>192</v>
      </c>
      <c r="Y21" s="199" t="s">
        <v>193</v>
      </c>
      <c r="Z21" s="199" t="s">
        <v>194</v>
      </c>
      <c r="AA21" s="200"/>
      <c r="AB21" s="205" t="e">
        <f>IF(OR($O$19="",$O$19=0,$O$19=1),0,IF(V21=0,0,V21-W21))</f>
        <v>#REF!</v>
      </c>
    </row>
    <row r="22" spans="1:28" ht="15" customHeight="1" x14ac:dyDescent="0.15">
      <c r="A22" s="150" t="s">
        <v>79</v>
      </c>
      <c r="B22" s="151" t="s">
        <v>86</v>
      </c>
      <c r="C22" s="150" t="e">
        <f>INT(SUMPRODUCT(($E$50:$E$315=A22)*($F$50:$F$315=B22)*($N$50:$N$315)))+INT(SUMPRODUCT(($E$50:$E$315=A22)*($P$50:$P$315)))</f>
        <v>#REF!</v>
      </c>
      <c r="D22" s="150" t="e">
        <f t="shared" si="8"/>
        <v>#REF!</v>
      </c>
      <c r="E22" s="152" t="e">
        <f t="shared" si="9"/>
        <v>#REF!</v>
      </c>
      <c r="F22" s="307" t="e">
        <f t="shared" si="2"/>
        <v>#REF!</v>
      </c>
      <c r="G22" s="307" t="e">
        <f t="shared" si="5"/>
        <v>#REF!</v>
      </c>
      <c r="H22" s="315" t="e">
        <f>INT(SUMPRODUCT(($E$50:$E$315=A22)*($F$50:$F$315=B22)*($Q$50:$Q$315))/1000)</f>
        <v>#REF!</v>
      </c>
      <c r="I22" s="313"/>
      <c r="J22" s="155"/>
      <c r="K22" s="150"/>
      <c r="L22" s="211" t="e">
        <f>X7</f>
        <v>#REF!</v>
      </c>
      <c r="M22" s="212" t="e">
        <f>Y7</f>
        <v>#REF!</v>
      </c>
      <c r="N22" s="212" t="e">
        <f>Z7</f>
        <v>#REF!</v>
      </c>
      <c r="O22" s="150"/>
      <c r="P22" s="216"/>
      <c r="Q22" s="150" t="e">
        <f>IF(OR(M6=M9,AND(M6&gt;0,M9&gt;0)),"一元",IF(M9=0,"二元（労災）","二元（雇用）"))</f>
        <v>#REF!</v>
      </c>
      <c r="R22" s="150" t="e">
        <f>IF(O13&gt;=200000,"可能","不可能")</f>
        <v>#REF!</v>
      </c>
      <c r="S22" s="155"/>
      <c r="T22" s="982"/>
      <c r="U22" s="195" t="s">
        <v>195</v>
      </c>
      <c r="V22" s="196" t="e">
        <f>IF(OR($O$19="",$O$19=0,$O$19=1),0,IF($O$13="",0,IF($O$19=1,0,INT($O$13/3))))</f>
        <v>#REF!</v>
      </c>
      <c r="W22" s="205" t="e">
        <f>IF(#REF!="行わない",IF(OR($O$19="",$O$19=0,$O$19=1),0,IF($O$5="",0,IF($M$19-$O$5-W20-Z20-W21&lt;0,0,IF(V21&lt;$M$19-$O$5-W20-Z20-W21,V21,$M$19-$O$5-W20-Z20-W21)))),0)</f>
        <v>#REF!</v>
      </c>
      <c r="X22" s="207" t="e">
        <f>IF(#REF!="行わない",IF(OR($O$5="",$O$5=0),0,IF($O$19=1,IF($O$5&gt;=$M$19,0,W20+Z20),W20+W21+W22+Z20)),0)</f>
        <v>#REF!</v>
      </c>
      <c r="Y22" s="207" t="e">
        <f>IF($M$19-$O$5-X22&gt;0,$M$19-$O$5-X22,0)</f>
        <v>#REF!</v>
      </c>
      <c r="Z22" s="208" t="e">
        <f>IF(OR($O$5="",$O$5=0),0,IF($M$19&lt;=$O$5,$O$5-$M$19,0))</f>
        <v>#REF!</v>
      </c>
      <c r="AA22" s="201"/>
      <c r="AB22" s="205" t="e">
        <f>IF(OR($O$19="",$O$19=0,$O$19=1),0,IF(V22=0,0,V22-W22))</f>
        <v>#REF!</v>
      </c>
    </row>
    <row r="23" spans="1:28" ht="15" customHeight="1" x14ac:dyDescent="0.15">
      <c r="A23" s="150" t="s">
        <v>79</v>
      </c>
      <c r="B23" s="151" t="s">
        <v>87</v>
      </c>
      <c r="C23" s="314" t="e">
        <f>INT(SUMPRODUCT(($E$50:$E$315=A23)*($F$50:$F$315=B23)*($N$50:$N$315)))</f>
        <v>#REF!</v>
      </c>
      <c r="D23" s="150" t="e">
        <f t="shared" si="8"/>
        <v>#REF!</v>
      </c>
      <c r="E23" s="152" t="e">
        <f t="shared" si="9"/>
        <v>#REF!</v>
      </c>
      <c r="F23" s="307" t="e">
        <f t="shared" si="2"/>
        <v>#REF!</v>
      </c>
      <c r="G23" s="307" t="e">
        <f t="shared" si="5"/>
        <v>#REF!</v>
      </c>
      <c r="H23" s="307">
        <v>0</v>
      </c>
      <c r="I23" s="313"/>
      <c r="J23" s="155"/>
      <c r="K23" s="150"/>
      <c r="L23" s="185"/>
      <c r="M23" s="150"/>
      <c r="N23" s="150"/>
      <c r="O23" s="150"/>
      <c r="P23" s="216"/>
      <c r="Q23" s="150"/>
      <c r="R23" s="150"/>
      <c r="S23" s="155"/>
      <c r="T23" s="202" t="s">
        <v>199</v>
      </c>
      <c r="U23" s="202"/>
      <c r="V23" s="202"/>
      <c r="W23" s="203"/>
      <c r="X23" s="203"/>
      <c r="Y23" s="203"/>
      <c r="Z23" s="203"/>
      <c r="AA23" s="210"/>
      <c r="AB23" s="202"/>
    </row>
    <row r="24" spans="1:28" ht="15" customHeight="1" x14ac:dyDescent="0.15">
      <c r="A24" s="156" t="s">
        <v>79</v>
      </c>
      <c r="B24" s="157" t="s">
        <v>88</v>
      </c>
      <c r="C24" s="156" t="e">
        <f>INT(SUMPRODUCT(($E$50:$E$315=A24)*($F$50:$F$315=B24)*($N$50:$N$315)))</f>
        <v>#REF!</v>
      </c>
      <c r="D24" s="156" t="e">
        <f t="shared" si="8"/>
        <v>#REF!</v>
      </c>
      <c r="E24" s="158" t="e">
        <f t="shared" si="9"/>
        <v>#REF!</v>
      </c>
      <c r="F24" s="308" t="e">
        <f t="shared" si="2"/>
        <v>#REF!</v>
      </c>
      <c r="G24" s="308" t="e">
        <f t="shared" si="5"/>
        <v>#REF!</v>
      </c>
      <c r="H24" s="308">
        <v>0</v>
      </c>
      <c r="I24" s="313"/>
      <c r="J24" s="155" t="s">
        <v>121</v>
      </c>
      <c r="K24" s="150"/>
      <c r="L24" s="185" t="s">
        <v>122</v>
      </c>
      <c r="M24" s="150" t="s">
        <v>116</v>
      </c>
      <c r="N24" s="150" t="s">
        <v>118</v>
      </c>
      <c r="O24" s="150" t="s">
        <v>123</v>
      </c>
      <c r="P24" s="216" t="s">
        <v>207</v>
      </c>
      <c r="Q24" s="150" t="s">
        <v>107</v>
      </c>
      <c r="R24" s="150" t="s">
        <v>124</v>
      </c>
      <c r="S24" s="155"/>
      <c r="T24" s="202"/>
      <c r="U24" s="202" t="s">
        <v>200</v>
      </c>
      <c r="V24" s="202"/>
      <c r="W24" s="202"/>
      <c r="X24" s="202"/>
      <c r="Y24" s="202"/>
      <c r="Z24" s="203"/>
      <c r="AA24" s="204"/>
      <c r="AB24" s="202"/>
    </row>
    <row r="25" spans="1:28" ht="15" customHeight="1" x14ac:dyDescent="0.15">
      <c r="A25" s="150" t="s">
        <v>80</v>
      </c>
      <c r="B25" s="151" t="s">
        <v>86</v>
      </c>
      <c r="C25" s="150" t="e">
        <f>INT(SUMPRODUCT(($E$50:$E$315=A25)*($F$50:$F$315=B25)*($N$50:$N$315)))+INT(SUMPRODUCT(($E$50:$E$315=A25)*($P$50:$P$315)))</f>
        <v>#REF!</v>
      </c>
      <c r="D25" s="150" t="e">
        <f t="shared" si="8"/>
        <v>#REF!</v>
      </c>
      <c r="E25" s="152" t="e">
        <f t="shared" si="9"/>
        <v>#REF!</v>
      </c>
      <c r="F25" s="307" t="e">
        <f t="shared" si="2"/>
        <v>#REF!</v>
      </c>
      <c r="G25" s="307" t="e">
        <f t="shared" si="5"/>
        <v>#REF!</v>
      </c>
      <c r="H25" s="315" t="e">
        <f>INT(SUMPRODUCT(($E$50:$E$315=A25)*($F$50:$F$315=B25)*($Q$50:$Q$315))/1000)</f>
        <v>#REF!</v>
      </c>
      <c r="I25" s="313"/>
      <c r="J25" s="155"/>
      <c r="K25" s="150" t="s">
        <v>125</v>
      </c>
      <c r="L25" s="211" t="e">
        <f t="shared" ref="L25:R25" si="10">V5</f>
        <v>#REF!</v>
      </c>
      <c r="M25" s="211" t="e">
        <f t="shared" si="10"/>
        <v>#REF!</v>
      </c>
      <c r="N25" s="212" t="e">
        <f t="shared" si="10"/>
        <v>#REF!</v>
      </c>
      <c r="O25" s="212" t="e">
        <f t="shared" si="10"/>
        <v>#REF!</v>
      </c>
      <c r="P25" s="212" t="e">
        <f t="shared" si="10"/>
        <v>#REF!</v>
      </c>
      <c r="Q25" s="164" t="e">
        <f t="shared" si="10"/>
        <v>#REF!</v>
      </c>
      <c r="R25" s="212" t="e">
        <f t="shared" si="10"/>
        <v>#REF!</v>
      </c>
      <c r="S25" s="155"/>
      <c r="T25" s="202"/>
      <c r="U25" s="202" t="s">
        <v>201</v>
      </c>
      <c r="V25" s="202"/>
      <c r="W25" s="203"/>
      <c r="X25" s="202"/>
      <c r="Y25" s="202"/>
      <c r="Z25" s="203"/>
      <c r="AA25" s="202"/>
      <c r="AB25" s="202"/>
    </row>
    <row r="26" spans="1:28" ht="15" customHeight="1" x14ac:dyDescent="0.15">
      <c r="A26" s="150" t="s">
        <v>80</v>
      </c>
      <c r="B26" s="151" t="s">
        <v>87</v>
      </c>
      <c r="C26" s="314" t="e">
        <f>INT(SUMPRODUCT(($E$50:$E$315=A26)*($F$50:$F$315=B26)*($N$50:$N$315)))</f>
        <v>#REF!</v>
      </c>
      <c r="D26" s="150" t="e">
        <f t="shared" si="8"/>
        <v>#REF!</v>
      </c>
      <c r="E26" s="152" t="e">
        <f t="shared" si="9"/>
        <v>#REF!</v>
      </c>
      <c r="F26" s="307" t="e">
        <f t="shared" si="2"/>
        <v>#REF!</v>
      </c>
      <c r="G26" s="307" t="e">
        <f t="shared" si="5"/>
        <v>#REF!</v>
      </c>
      <c r="H26" s="307">
        <v>0</v>
      </c>
      <c r="I26" s="313"/>
      <c r="J26" s="155"/>
      <c r="K26" s="150" t="s">
        <v>126</v>
      </c>
      <c r="L26" s="211" t="e">
        <f>V6</f>
        <v>#REF!</v>
      </c>
      <c r="M26" s="211" t="e">
        <f>W6</f>
        <v>#REF!</v>
      </c>
      <c r="N26" s="150"/>
      <c r="O26" s="150"/>
      <c r="P26" s="216"/>
      <c r="Q26" s="150"/>
      <c r="R26" s="212" t="e">
        <f>AB6</f>
        <v>#REF!</v>
      </c>
      <c r="S26" s="155"/>
      <c r="T26" s="202"/>
      <c r="U26" s="202" t="s">
        <v>202</v>
      </c>
      <c r="V26" s="202"/>
      <c r="W26" s="202"/>
      <c r="X26" s="202"/>
      <c r="Y26" s="202"/>
      <c r="Z26" s="203"/>
      <c r="AA26" s="202"/>
      <c r="AB26" s="202"/>
    </row>
    <row r="27" spans="1:28" ht="15" customHeight="1" x14ac:dyDescent="0.15">
      <c r="A27" s="156" t="s">
        <v>80</v>
      </c>
      <c r="B27" s="157" t="s">
        <v>88</v>
      </c>
      <c r="C27" s="156" t="e">
        <f>INT(SUMPRODUCT(($E$50:$E$315=A27)*($F$50:$F$315=B27)*($N$50:$N$315)))</f>
        <v>#REF!</v>
      </c>
      <c r="D27" s="156" t="e">
        <f t="shared" si="8"/>
        <v>#REF!</v>
      </c>
      <c r="E27" s="158" t="e">
        <f t="shared" si="9"/>
        <v>#REF!</v>
      </c>
      <c r="F27" s="308" t="e">
        <f t="shared" si="2"/>
        <v>#REF!</v>
      </c>
      <c r="G27" s="308" t="e">
        <f t="shared" si="5"/>
        <v>#REF!</v>
      </c>
      <c r="H27" s="308">
        <v>0</v>
      </c>
      <c r="I27" s="313"/>
      <c r="J27" s="159"/>
      <c r="K27" s="156" t="s">
        <v>127</v>
      </c>
      <c r="L27" s="217" t="e">
        <f>V7</f>
        <v>#REF!</v>
      </c>
      <c r="M27" s="217" t="e">
        <f>W7</f>
        <v>#REF!</v>
      </c>
      <c r="N27" s="156"/>
      <c r="O27" s="156"/>
      <c r="P27" s="215"/>
      <c r="Q27" s="156"/>
      <c r="R27" s="218" t="e">
        <f>AB7</f>
        <v>#REF!</v>
      </c>
      <c r="S27" s="155"/>
      <c r="T27" s="202"/>
      <c r="U27" s="202" t="s">
        <v>203</v>
      </c>
      <c r="V27" s="202"/>
      <c r="W27" s="202"/>
      <c r="X27" s="202"/>
      <c r="Y27" s="202"/>
      <c r="Z27" s="203"/>
      <c r="AA27" s="204"/>
      <c r="AB27" s="202"/>
    </row>
    <row r="28" spans="1:28" ht="15" customHeight="1" x14ac:dyDescent="0.15">
      <c r="A28" s="150" t="s">
        <v>81</v>
      </c>
      <c r="B28" s="151" t="s">
        <v>86</v>
      </c>
      <c r="C28" s="150" t="e">
        <f>INT(SUMPRODUCT(($E$50:$E$315=A28)*($F$50:$F$315=B28)*($N$50:$N$315)))+INT(SUMPRODUCT(($E$50:$E$315=A28)*($P$50:$P$315)))</f>
        <v>#REF!</v>
      </c>
      <c r="D28" s="150" t="e">
        <f t="shared" si="8"/>
        <v>#REF!</v>
      </c>
      <c r="E28" s="152" t="e">
        <f t="shared" si="9"/>
        <v>#REF!</v>
      </c>
      <c r="F28" s="307" t="e">
        <f t="shared" si="2"/>
        <v>#REF!</v>
      </c>
      <c r="G28" s="307" t="e">
        <f t="shared" si="5"/>
        <v>#REF!</v>
      </c>
      <c r="H28" s="315" t="e">
        <f>INT(SUMPRODUCT(($E$50:$E$315=A28)*($F$50:$F$315=B28)*($Q$50:$Q$315))/1000)</f>
        <v>#REF!</v>
      </c>
      <c r="I28" s="150"/>
      <c r="J28" s="150"/>
      <c r="K28" s="150"/>
      <c r="L28" s="150"/>
      <c r="M28" s="150"/>
      <c r="N28" s="150"/>
      <c r="O28" s="150"/>
      <c r="P28" s="216"/>
      <c r="Q28" s="189"/>
      <c r="T28" s="980" t="s">
        <v>182</v>
      </c>
      <c r="U28" s="191"/>
      <c r="V28" s="192" t="s">
        <v>183</v>
      </c>
      <c r="W28" s="193" t="s">
        <v>184</v>
      </c>
      <c r="X28" s="193" t="s">
        <v>185</v>
      </c>
      <c r="Y28" s="194" t="s">
        <v>186</v>
      </c>
      <c r="Z28" s="193" t="s">
        <v>187</v>
      </c>
      <c r="AA28" s="193" t="s">
        <v>188</v>
      </c>
      <c r="AB28" s="193" t="s">
        <v>189</v>
      </c>
    </row>
    <row r="29" spans="1:28" ht="15" customHeight="1" x14ac:dyDescent="0.15">
      <c r="A29" s="150" t="s">
        <v>81</v>
      </c>
      <c r="B29" s="151" t="s">
        <v>87</v>
      </c>
      <c r="C29" s="314" t="e">
        <f>INT(SUMPRODUCT(($E$50:$E$315=A29)*($F$50:$F$315=B29)*($N$50:$N$315)))</f>
        <v>#REF!</v>
      </c>
      <c r="D29" s="150" t="e">
        <f t="shared" si="8"/>
        <v>#REF!</v>
      </c>
      <c r="E29" s="152" t="e">
        <f t="shared" si="9"/>
        <v>#REF!</v>
      </c>
      <c r="F29" s="307" t="e">
        <f t="shared" si="2"/>
        <v>#REF!</v>
      </c>
      <c r="G29" s="307" t="e">
        <f t="shared" si="5"/>
        <v>#REF!</v>
      </c>
      <c r="H29" s="307">
        <v>0</v>
      </c>
      <c r="I29" s="314"/>
      <c r="J29" s="150"/>
      <c r="K29" s="150"/>
      <c r="L29" s="150"/>
      <c r="M29" s="150"/>
      <c r="N29" s="150"/>
      <c r="T29" s="981"/>
      <c r="U29" s="195" t="s">
        <v>190</v>
      </c>
      <c r="V29" s="196" t="e">
        <f>IF(OR($O$19="",$O$19=0,$O$19=1),$O$13,IF($O$13-$O$19*INT($O$13/$O$19)=0,$O$13/3,IF($O$13-$O$19*INT($O$13/$O$19)=2,INT($O$13/$O$19)+2,INT($O$13/$O$19)+1)))</f>
        <v>#REF!</v>
      </c>
      <c r="W29" s="205" t="e">
        <f>IF(#REF!="行わない",IF(OR($O$5="",$O$5=0),0,IF($M$19&lt;=$O$5,0,IF($M$19-$O$5&gt;=V29,V29,$M$19-$O$5))),0)</f>
        <v>#REF!</v>
      </c>
      <c r="X29" s="205" t="e">
        <f>Z31</f>
        <v>#REF!</v>
      </c>
      <c r="Y29" s="206" t="e">
        <f>IF(OR(V29="",V29=0),0,V29-W29+X29)</f>
        <v>#REF!</v>
      </c>
      <c r="Z29" s="206">
        <v>0</v>
      </c>
      <c r="AA29" s="205" t="e">
        <f>$O$10</f>
        <v>#REF!</v>
      </c>
      <c r="AB29" s="205" t="e">
        <f>IF(OR(V29="",V29=0),0,Y29+AA29)</f>
        <v>#REF!</v>
      </c>
    </row>
    <row r="30" spans="1:28" ht="15" customHeight="1" x14ac:dyDescent="0.15">
      <c r="A30" s="156" t="s">
        <v>81</v>
      </c>
      <c r="B30" s="157" t="s">
        <v>88</v>
      </c>
      <c r="C30" s="156" t="e">
        <f>INT(SUMPRODUCT(($E$50:$E$315=A30)*($F$50:$F$315=B30)*($N$50:$N$315)))</f>
        <v>#REF!</v>
      </c>
      <c r="D30" s="156" t="e">
        <f t="shared" si="8"/>
        <v>#REF!</v>
      </c>
      <c r="E30" s="158" t="e">
        <f t="shared" si="9"/>
        <v>#REF!</v>
      </c>
      <c r="F30" s="308" t="e">
        <f t="shared" si="2"/>
        <v>#REF!</v>
      </c>
      <c r="G30" s="308" t="e">
        <f t="shared" si="5"/>
        <v>#REF!</v>
      </c>
      <c r="H30" s="308">
        <v>0</v>
      </c>
      <c r="I30" s="314"/>
      <c r="J30" s="150"/>
      <c r="T30" s="981"/>
      <c r="U30" s="197" t="s">
        <v>191</v>
      </c>
      <c r="V30" s="207" t="e">
        <f>IF(OR($O$19="",$O$19=0,$O$19=1),0,IF($O$13="",0,IF($O$19=1,0,INT($O$13/3))))</f>
        <v>#REF!</v>
      </c>
      <c r="W30" s="208" t="e">
        <f>IF(#REF!="行わない",IF(OR($O$19="",$O$19=0,$O$19=1),0,IF($O$5="",0,IF($M$19-V29&lt;=$O$5,0,IF($O$19=1,0,IF($M$19-$O$5-W29&gt;=V30,V30,$M$19-$O$5-W29))))),0)</f>
        <v>#REF!</v>
      </c>
      <c r="X30" s="198" t="s">
        <v>192</v>
      </c>
      <c r="Y30" s="199" t="s">
        <v>193</v>
      </c>
      <c r="Z30" s="199" t="s">
        <v>194</v>
      </c>
      <c r="AA30" s="200"/>
      <c r="AB30" s="205" t="e">
        <f>IF(OR($O$19="",$O$19=0,$O$19=1),0,IF(V30=0,0,V30-W30))</f>
        <v>#REF!</v>
      </c>
    </row>
    <row r="31" spans="1:28" ht="15" customHeight="1" x14ac:dyDescent="0.15">
      <c r="A31" s="150"/>
      <c r="B31" s="151"/>
      <c r="C31" s="150"/>
      <c r="D31" s="150"/>
      <c r="E31" s="150"/>
      <c r="G31" s="150"/>
      <c r="H31" s="150"/>
      <c r="I31" s="150"/>
      <c r="J31" s="150"/>
      <c r="T31" s="982"/>
      <c r="U31" s="195" t="s">
        <v>195</v>
      </c>
      <c r="V31" s="196" t="e">
        <f>IF(OR($O$19="",$O$19=0,$O$19=1),0,IF($O$13="",0,IF($O$19=1,0,INT($O$13/3))))</f>
        <v>#REF!</v>
      </c>
      <c r="W31" s="205" t="e">
        <f>IF(#REF!="行わない",IF(OR($O$19="",$O$19=0,$O$19=1),0,IF($O$5="",0,IF($M$19-V29-V30&lt;=$O$5,0,IF($O$19=1,0,IF($M$19-$O$5-W29-W30&gt;=V31,V31,$M$19-$O$5-W29-W30))))),0)</f>
        <v>#REF!</v>
      </c>
      <c r="X31" s="207" t="e">
        <f>IF(#REF!="行わない",IF(OR($O$5="",$O$5=0),0,IF($O$19=1,IF($O$5&gt;=$M$19,0,W29),W29+W30+W31)),0)</f>
        <v>#REF!</v>
      </c>
      <c r="Y31" s="207" t="e">
        <f>IF($M$19-$O$5-X31-Z29&gt;0,$M$19-$O$5-X31-Z29,0)</f>
        <v>#REF!</v>
      </c>
      <c r="Z31" s="208" t="e">
        <f>IF(OR($O$5="",$O$5=0),0,IF($M$19&lt;=$O$5,$O$5-$M$19,0))</f>
        <v>#REF!</v>
      </c>
      <c r="AA31" s="201"/>
      <c r="AB31" s="205" t="e">
        <f>IF(OR($O$19="",$O$19=0,$O$19=1),0,IF(V31=0,0,V31-W31))</f>
        <v>#REF!</v>
      </c>
    </row>
    <row r="32" spans="1:28" ht="15" customHeight="1" x14ac:dyDescent="0.15">
      <c r="A32" s="150"/>
      <c r="B32" s="151"/>
      <c r="C32" s="150"/>
      <c r="D32" s="150"/>
      <c r="E32" s="150"/>
      <c r="F32" s="150"/>
      <c r="G32" s="150"/>
      <c r="H32" s="150"/>
      <c r="I32" s="150"/>
      <c r="J32" s="150"/>
    </row>
    <row r="33" spans="1:16" ht="15" customHeight="1" x14ac:dyDescent="0.15">
      <c r="A33" s="147" t="s">
        <v>128</v>
      </c>
      <c r="F33" s="150"/>
      <c r="G33" s="150"/>
      <c r="H33" s="150"/>
      <c r="I33" s="150"/>
      <c r="J33" s="150"/>
    </row>
    <row r="34" spans="1:16" ht="15" customHeight="1" x14ac:dyDescent="0.15">
      <c r="A34" s="148" t="s">
        <v>91</v>
      </c>
      <c r="B34" s="148" t="s">
        <v>85</v>
      </c>
      <c r="C34" s="148" t="s">
        <v>92</v>
      </c>
      <c r="F34" s="150"/>
      <c r="G34" s="150"/>
      <c r="H34" s="150"/>
      <c r="I34" s="150"/>
      <c r="J34" s="150"/>
    </row>
    <row r="35" spans="1:16" ht="27" x14ac:dyDescent="0.15">
      <c r="A35" s="148"/>
      <c r="B35" s="148"/>
      <c r="C35" s="149" t="s">
        <v>93</v>
      </c>
      <c r="D35" s="149" t="s">
        <v>94</v>
      </c>
      <c r="E35" s="149" t="s">
        <v>95</v>
      </c>
      <c r="F35" s="151" t="s">
        <v>129</v>
      </c>
      <c r="G35" s="151" t="s">
        <v>130</v>
      </c>
      <c r="H35" s="150" t="s">
        <v>246</v>
      </c>
      <c r="N35" s="214"/>
      <c r="P35" s="147"/>
    </row>
    <row r="36" spans="1:16" ht="15" customHeight="1" x14ac:dyDescent="0.15">
      <c r="A36" s="153" t="s">
        <v>74</v>
      </c>
      <c r="B36" s="161" t="s">
        <v>89</v>
      </c>
      <c r="C36" s="154" t="e">
        <f t="shared" ref="C36:C44" si="11">SUMPRODUCT(($E$50:$E$315=A36)*($F$50:$F$315=B36)*($I$50:$I$315))</f>
        <v>#REF!</v>
      </c>
      <c r="D36" s="154" t="e">
        <f t="shared" ref="D36:D44" si="12">SUMPRODUCT(($E$50:$E$315=A36)*($F$50:$F$315=B36)*($J$50:$J$315))</f>
        <v>#REF!</v>
      </c>
      <c r="E36" s="154" t="e">
        <f t="shared" ref="E36:E44" si="13">SUMPRODUCT(($E$50:$E$315=A36)*($F$50:$F$315=B36)*($K$50:$K$315))</f>
        <v>#REF!</v>
      </c>
      <c r="F36" s="228" t="e">
        <f>SUMPRODUCT(($E$50:$E$315=A36)*($F$50:$F$315=B36)*($L$50:$L$315))</f>
        <v>#REF!</v>
      </c>
      <c r="G36" s="231" t="e">
        <f t="shared" ref="G36:G44" si="14">SUMPRODUCT(($E$50:$E$315=A36)*($F$50:$F$315=B36)*($M$50:$M$315))</f>
        <v>#REF!</v>
      </c>
      <c r="H36" s="150"/>
      <c r="N36" s="214"/>
      <c r="P36" s="147"/>
    </row>
    <row r="37" spans="1:16" ht="15" customHeight="1" x14ac:dyDescent="0.15">
      <c r="A37" s="155" t="s">
        <v>75</v>
      </c>
      <c r="B37" s="151" t="s">
        <v>89</v>
      </c>
      <c r="C37" s="150" t="e">
        <f t="shared" si="11"/>
        <v>#REF!</v>
      </c>
      <c r="D37" s="150" t="e">
        <f t="shared" si="12"/>
        <v>#REF!</v>
      </c>
      <c r="E37" s="150" t="e">
        <f t="shared" si="13"/>
        <v>#REF!</v>
      </c>
      <c r="F37" s="229" t="e">
        <f>SUMPRODUCT(($E$50:$E$315=A37)*($F$50:$F$315=B37)*($L$50:$L$315))</f>
        <v>#REF!</v>
      </c>
      <c r="G37" s="232" t="e">
        <f>SUMPRODUCT(($E$50:$E$315=A37)*($F$50:$F$315=B37)*($M$50:$M$315))</f>
        <v>#REF!</v>
      </c>
      <c r="H37" s="150"/>
      <c r="N37" s="214"/>
      <c r="P37" s="147"/>
    </row>
    <row r="38" spans="1:16" ht="15" customHeight="1" x14ac:dyDescent="0.15">
      <c r="A38" s="155" t="s">
        <v>76</v>
      </c>
      <c r="B38" s="151" t="s">
        <v>89</v>
      </c>
      <c r="C38" s="150" t="e">
        <f t="shared" si="11"/>
        <v>#REF!</v>
      </c>
      <c r="D38" s="150" t="e">
        <f t="shared" si="12"/>
        <v>#REF!</v>
      </c>
      <c r="E38" s="150" t="e">
        <f t="shared" si="13"/>
        <v>#REF!</v>
      </c>
      <c r="F38" s="229" t="e">
        <f t="shared" ref="F38:F44" si="15">SUMPRODUCT(($E$50:$E$315=A38)*($F$50:$F$315=B38)*($L$50:$L$315))</f>
        <v>#REF!</v>
      </c>
      <c r="G38" s="232" t="e">
        <f t="shared" si="14"/>
        <v>#REF!</v>
      </c>
      <c r="H38" s="150"/>
      <c r="N38" s="214"/>
      <c r="P38" s="147"/>
    </row>
    <row r="39" spans="1:16" ht="15" customHeight="1" x14ac:dyDescent="0.15">
      <c r="A39" s="155" t="s">
        <v>77</v>
      </c>
      <c r="B39" s="151" t="s">
        <v>89</v>
      </c>
      <c r="C39" s="150" t="e">
        <f t="shared" si="11"/>
        <v>#REF!</v>
      </c>
      <c r="D39" s="150" t="e">
        <f t="shared" si="12"/>
        <v>#REF!</v>
      </c>
      <c r="E39" s="150" t="e">
        <f t="shared" si="13"/>
        <v>#REF!</v>
      </c>
      <c r="F39" s="229" t="e">
        <f t="shared" si="15"/>
        <v>#REF!</v>
      </c>
      <c r="G39" s="232" t="e">
        <f t="shared" si="14"/>
        <v>#REF!</v>
      </c>
      <c r="H39" s="150"/>
      <c r="N39" s="214"/>
      <c r="P39" s="147"/>
    </row>
    <row r="40" spans="1:16" ht="15" customHeight="1" x14ac:dyDescent="0.15">
      <c r="A40" s="155" t="s">
        <v>56</v>
      </c>
      <c r="B40" s="151" t="s">
        <v>89</v>
      </c>
      <c r="C40" s="150" t="e">
        <f t="shared" si="11"/>
        <v>#REF!</v>
      </c>
      <c r="D40" s="150" t="e">
        <f t="shared" si="12"/>
        <v>#REF!</v>
      </c>
      <c r="E40" s="150" t="e">
        <f t="shared" si="13"/>
        <v>#REF!</v>
      </c>
      <c r="F40" s="229" t="e">
        <f t="shared" si="15"/>
        <v>#REF!</v>
      </c>
      <c r="G40" s="232" t="e">
        <f t="shared" si="14"/>
        <v>#REF!</v>
      </c>
      <c r="H40" s="150"/>
      <c r="N40" s="214"/>
      <c r="P40" s="147"/>
    </row>
    <row r="41" spans="1:16" ht="15" customHeight="1" x14ac:dyDescent="0.15">
      <c r="A41" s="155" t="s">
        <v>78</v>
      </c>
      <c r="B41" s="151" t="s">
        <v>89</v>
      </c>
      <c r="C41" s="150" t="e">
        <f t="shared" si="11"/>
        <v>#REF!</v>
      </c>
      <c r="D41" s="150" t="e">
        <f t="shared" si="12"/>
        <v>#REF!</v>
      </c>
      <c r="E41" s="150" t="e">
        <f t="shared" si="13"/>
        <v>#REF!</v>
      </c>
      <c r="F41" s="229" t="e">
        <f t="shared" si="15"/>
        <v>#REF!</v>
      </c>
      <c r="G41" s="232" t="e">
        <f t="shared" si="14"/>
        <v>#REF!</v>
      </c>
      <c r="H41" s="150"/>
      <c r="N41" s="214"/>
      <c r="P41" s="147"/>
    </row>
    <row r="42" spans="1:16" ht="15" customHeight="1" x14ac:dyDescent="0.15">
      <c r="A42" s="155" t="s">
        <v>79</v>
      </c>
      <c r="B42" s="151" t="s">
        <v>89</v>
      </c>
      <c r="C42" s="150" t="e">
        <f t="shared" si="11"/>
        <v>#REF!</v>
      </c>
      <c r="D42" s="150" t="e">
        <f t="shared" si="12"/>
        <v>#REF!</v>
      </c>
      <c r="E42" s="150" t="e">
        <f t="shared" si="13"/>
        <v>#REF!</v>
      </c>
      <c r="F42" s="229" t="e">
        <f t="shared" si="15"/>
        <v>#REF!</v>
      </c>
      <c r="G42" s="232" t="e">
        <f t="shared" si="14"/>
        <v>#REF!</v>
      </c>
      <c r="H42" s="150"/>
      <c r="I42" s="225"/>
      <c r="N42" s="214"/>
      <c r="P42" s="147"/>
    </row>
    <row r="43" spans="1:16" ht="15" customHeight="1" x14ac:dyDescent="0.15">
      <c r="A43" s="155" t="s">
        <v>80</v>
      </c>
      <c r="B43" s="151" t="s">
        <v>89</v>
      </c>
      <c r="C43" s="150" t="e">
        <f t="shared" si="11"/>
        <v>#REF!</v>
      </c>
      <c r="D43" s="150" t="e">
        <f t="shared" si="12"/>
        <v>#REF!</v>
      </c>
      <c r="E43" s="150" t="e">
        <f t="shared" si="13"/>
        <v>#REF!</v>
      </c>
      <c r="F43" s="229" t="e">
        <f t="shared" si="15"/>
        <v>#REF!</v>
      </c>
      <c r="G43" s="232" t="e">
        <f t="shared" si="14"/>
        <v>#REF!</v>
      </c>
      <c r="H43" s="150"/>
      <c r="N43" s="214"/>
      <c r="P43" s="147"/>
    </row>
    <row r="44" spans="1:16" ht="15" customHeight="1" x14ac:dyDescent="0.15">
      <c r="A44" s="159" t="s">
        <v>81</v>
      </c>
      <c r="B44" s="157" t="s">
        <v>89</v>
      </c>
      <c r="C44" s="156" t="e">
        <f t="shared" si="11"/>
        <v>#REF!</v>
      </c>
      <c r="D44" s="156" t="e">
        <f t="shared" si="12"/>
        <v>#REF!</v>
      </c>
      <c r="E44" s="156" t="e">
        <f t="shared" si="13"/>
        <v>#REF!</v>
      </c>
      <c r="F44" s="230" t="e">
        <f t="shared" si="15"/>
        <v>#REF!</v>
      </c>
      <c r="G44" s="233" t="e">
        <f t="shared" si="14"/>
        <v>#REF!</v>
      </c>
      <c r="H44" s="150"/>
      <c r="N44" s="214"/>
      <c r="P44" s="147"/>
    </row>
    <row r="45" spans="1:16" ht="15" customHeight="1" x14ac:dyDescent="0.15">
      <c r="A45" s="162"/>
      <c r="B45" s="160"/>
      <c r="C45" s="160" t="e">
        <f t="shared" ref="C45:G45" si="16">SUM(C36:C44)</f>
        <v>#REF!</v>
      </c>
      <c r="D45" s="160" t="e">
        <f t="shared" si="16"/>
        <v>#REF!</v>
      </c>
      <c r="E45" s="160" t="e">
        <f t="shared" si="16"/>
        <v>#REF!</v>
      </c>
      <c r="F45" s="160" t="e">
        <f t="shared" si="16"/>
        <v>#REF!</v>
      </c>
      <c r="G45" s="163" t="e">
        <f t="shared" si="16"/>
        <v>#REF!</v>
      </c>
      <c r="H45" s="150"/>
      <c r="N45" s="214"/>
      <c r="P45" s="147"/>
    </row>
    <row r="48" spans="1:16" ht="15" customHeight="1" x14ac:dyDescent="0.15">
      <c r="A48" s="147" t="s">
        <v>131</v>
      </c>
    </row>
    <row r="49" spans="1:18" ht="40.5" x14ac:dyDescent="0.15">
      <c r="A49" s="149" t="s">
        <v>132</v>
      </c>
      <c r="B49" s="149" t="s">
        <v>133</v>
      </c>
      <c r="C49" s="149" t="s">
        <v>134</v>
      </c>
      <c r="D49" s="149" t="s">
        <v>135</v>
      </c>
      <c r="E49" s="148" t="s">
        <v>91</v>
      </c>
      <c r="F49" s="149" t="s">
        <v>136</v>
      </c>
      <c r="G49" s="226" t="s">
        <v>215</v>
      </c>
      <c r="H49" s="226" t="s">
        <v>216</v>
      </c>
      <c r="I49" s="149" t="s">
        <v>244</v>
      </c>
      <c r="J49" s="149" t="s">
        <v>94</v>
      </c>
      <c r="K49" s="149" t="s">
        <v>95</v>
      </c>
      <c r="L49" s="227" t="s">
        <v>129</v>
      </c>
      <c r="M49" s="227" t="s">
        <v>130</v>
      </c>
      <c r="N49" s="304" t="s">
        <v>245</v>
      </c>
      <c r="O49" s="310" t="s">
        <v>251</v>
      </c>
      <c r="P49" s="310" t="s">
        <v>255</v>
      </c>
      <c r="Q49" s="310" t="s">
        <v>256</v>
      </c>
      <c r="R49" s="317" t="s">
        <v>254</v>
      </c>
    </row>
    <row r="50" spans="1:18" ht="15" customHeight="1" x14ac:dyDescent="0.15">
      <c r="A50" s="147">
        <v>1</v>
      </c>
      <c r="B50" s="147">
        <v>1</v>
      </c>
      <c r="C50" s="147" t="str">
        <f>'報告書（事業主控）'!AV16</f>
        <v/>
      </c>
      <c r="E50" s="147">
        <f>'報告書（事業主控）'!$F$26</f>
        <v>0</v>
      </c>
      <c r="F50" s="147" t="str">
        <f>'報告書（事業主控）'!AW16</f>
        <v>下</v>
      </c>
      <c r="G50" s="225" t="str">
        <f>IF(ISERROR(VLOOKUP(E50,労務比率,'報告書（事業主控）'!AX16,FALSE)),"",VLOOKUP(E50,労務比率,'報告書（事業主控）'!AX16,FALSE))</f>
        <v/>
      </c>
      <c r="H50" s="225" t="str">
        <f>IF(ISERROR(VLOOKUP(E50,労務比率,'報告書（事業主控）'!AX16+1,FALSE)),"",VLOOKUP(E50,労務比率,'報告書（事業主控）'!AX16+1,FALSE))</f>
        <v/>
      </c>
      <c r="I50" s="147">
        <f>'報告書（事業主控）'!AH17</f>
        <v>0</v>
      </c>
      <c r="J50" s="147">
        <f>'報告書（事業主控）'!AH16</f>
        <v>0</v>
      </c>
      <c r="K50" s="147">
        <f>'報告書（事業主控）'!AN16</f>
        <v>0</v>
      </c>
      <c r="L50" s="309">
        <f t="shared" ref="L50:L114" si="17">IF(ISERROR(INT((ROUNDDOWN(I50*G50/100,0)+K50)/1000)),0,INT((ROUNDDOWN(I50*G50/100,0)+K50)/1000))</f>
        <v>0</v>
      </c>
      <c r="M50" s="309">
        <f t="shared" ref="M50" si="18">IF(ISERROR(L50*H50),0,L50*H50)</f>
        <v>0</v>
      </c>
      <c r="N50" s="309">
        <f>IF(R50=1,0,I50)</f>
        <v>0</v>
      </c>
      <c r="O50" s="147">
        <f t="shared" ref="O50:O65" si="19">IF(I50=N50,IF(ISERROR(ROUNDDOWN(I50*G50/100,0)+K50),0,ROUNDDOWN(I50*G50/100,0)+K50),0)</f>
        <v>0</v>
      </c>
      <c r="P50" s="147">
        <f>INT(SUMIF(O50:O54,0,I50:I54)*105/108)</f>
        <v>0</v>
      </c>
      <c r="Q50" s="147">
        <f>INT(P50*IF(COUNTIF(R50:R54,1)=0,0,SUMIF(R50:R54,1,G50:G54)/COUNTIF(R50:R54,1))/100)</f>
        <v>0</v>
      </c>
      <c r="R50" s="313">
        <f>IF(AND(J50=0,C50&gt;=設定シート!E$85,C50&lt;=設定シート!G$85),1,0)</f>
        <v>0</v>
      </c>
    </row>
    <row r="51" spans="1:18" ht="15" customHeight="1" x14ac:dyDescent="0.15">
      <c r="B51" s="147">
        <v>2</v>
      </c>
      <c r="C51" s="147" t="str">
        <f>'報告書（事業主控）'!AV18</f>
        <v/>
      </c>
      <c r="E51" s="147">
        <f>'報告書（事業主控）'!$F$26</f>
        <v>0</v>
      </c>
      <c r="F51" s="147" t="str">
        <f>'報告書（事業主控）'!AW18</f>
        <v>下</v>
      </c>
      <c r="G51" s="225" t="str">
        <f>IF(ISERROR(VLOOKUP(E51,労務比率,'報告書（事業主控）'!AX18,FALSE)),"",VLOOKUP(E51,労務比率,'報告書（事業主控）'!AX18,FALSE))</f>
        <v/>
      </c>
      <c r="H51" s="225" t="str">
        <f>IF(ISERROR(VLOOKUP(E51,労務比率,'報告書（事業主控）'!AX18+1,FALSE)),"",VLOOKUP(E51,労務比率,'報告書（事業主控）'!AX18+1,FALSE))</f>
        <v/>
      </c>
      <c r="I51" s="147">
        <f>'報告書（事業主控）'!AH19</f>
        <v>0</v>
      </c>
      <c r="J51" s="147">
        <f>'報告書（事業主控）'!AH18</f>
        <v>0</v>
      </c>
      <c r="K51" s="147">
        <f>'報告書（事業主控）'!AN18</f>
        <v>0</v>
      </c>
      <c r="L51" s="309">
        <f t="shared" si="17"/>
        <v>0</v>
      </c>
      <c r="M51" s="225">
        <f t="shared" ref="M51:M53" si="20">IF(ISERROR(L51*H51),0,L51*H51)</f>
        <v>0</v>
      </c>
      <c r="N51" s="313">
        <f t="shared" ref="N51:N114" si="21">IF(R51=1,0,I51)</f>
        <v>0</v>
      </c>
      <c r="O51" s="312">
        <f t="shared" si="19"/>
        <v>0</v>
      </c>
      <c r="P51" s="312"/>
      <c r="Q51" s="312"/>
      <c r="R51" s="313">
        <f>IF(AND(J51=0,C51&gt;=設定シート!E$85,C51&lt;=設定シート!G$85),1,0)</f>
        <v>0</v>
      </c>
    </row>
    <row r="52" spans="1:18" ht="15" customHeight="1" x14ac:dyDescent="0.15">
      <c r="B52" s="147">
        <v>3</v>
      </c>
      <c r="C52" s="147" t="str">
        <f>'報告書（事業主控）'!AV20</f>
        <v/>
      </c>
      <c r="E52" s="147">
        <f>'報告書（事業主控）'!$F$26</f>
        <v>0</v>
      </c>
      <c r="F52" s="147" t="str">
        <f>'報告書（事業主控）'!AW20</f>
        <v>下</v>
      </c>
      <c r="G52" s="225" t="str">
        <f>IF(ISERROR(VLOOKUP(E52,労務比率,'報告書（事業主控）'!AX20,FALSE)),"",VLOOKUP(E52,労務比率,'報告書（事業主控）'!AX20,FALSE))</f>
        <v/>
      </c>
      <c r="H52" s="225" t="str">
        <f>IF(ISERROR(VLOOKUP(E52,労務比率,'報告書（事業主控）'!AX20+1,FALSE)),"",VLOOKUP(E52,労務比率,'報告書（事業主控）'!AX20+1,FALSE))</f>
        <v/>
      </c>
      <c r="I52" s="147">
        <f>'報告書（事業主控）'!AH21</f>
        <v>0</v>
      </c>
      <c r="J52" s="147">
        <f>'報告書（事業主控）'!AH20</f>
        <v>0</v>
      </c>
      <c r="K52" s="147">
        <f>'報告書（事業主控）'!AN20</f>
        <v>0</v>
      </c>
      <c r="L52" s="309">
        <f t="shared" si="17"/>
        <v>0</v>
      </c>
      <c r="M52" s="225">
        <f t="shared" si="20"/>
        <v>0</v>
      </c>
      <c r="N52" s="313">
        <f t="shared" si="21"/>
        <v>0</v>
      </c>
      <c r="O52" s="312">
        <f t="shared" si="19"/>
        <v>0</v>
      </c>
      <c r="P52" s="312"/>
      <c r="Q52" s="312"/>
      <c r="R52" s="313">
        <f>IF(AND(J52=0,C52&gt;=設定シート!E$85,C52&lt;=設定シート!G$85),1,0)</f>
        <v>0</v>
      </c>
    </row>
    <row r="53" spans="1:18" ht="15" customHeight="1" x14ac:dyDescent="0.15">
      <c r="B53" s="147">
        <v>4</v>
      </c>
      <c r="C53" s="147" t="str">
        <f>'報告書（事業主控）'!AV22</f>
        <v/>
      </c>
      <c r="E53" s="147">
        <f>'報告書（事業主控）'!$F$26</f>
        <v>0</v>
      </c>
      <c r="F53" s="147" t="str">
        <f>'報告書（事業主控）'!AW22</f>
        <v>下</v>
      </c>
      <c r="G53" s="225" t="str">
        <f>IF(ISERROR(VLOOKUP(E53,労務比率,'報告書（事業主控）'!AX22,FALSE)),"",VLOOKUP(E53,労務比率,'報告書（事業主控）'!AX22,FALSE))</f>
        <v/>
      </c>
      <c r="H53" s="225" t="str">
        <f>IF(ISERROR(VLOOKUP(E53,労務比率,'報告書（事業主控）'!AX22+1,FALSE)),"",VLOOKUP(E53,労務比率,'報告書（事業主控）'!AX22+1,FALSE))</f>
        <v/>
      </c>
      <c r="I53" s="147">
        <f>'報告書（事業主控）'!AH23</f>
        <v>0</v>
      </c>
      <c r="J53" s="147">
        <f>'報告書（事業主控）'!AH22</f>
        <v>0</v>
      </c>
      <c r="K53" s="147">
        <f>'報告書（事業主控）'!AN22</f>
        <v>0</v>
      </c>
      <c r="L53" s="309">
        <f t="shared" si="17"/>
        <v>0</v>
      </c>
      <c r="M53" s="225">
        <f t="shared" si="20"/>
        <v>0</v>
      </c>
      <c r="N53" s="313">
        <f t="shared" si="21"/>
        <v>0</v>
      </c>
      <c r="O53" s="312">
        <f t="shared" si="19"/>
        <v>0</v>
      </c>
      <c r="P53" s="312"/>
      <c r="Q53" s="312"/>
      <c r="R53" s="313">
        <f>IF(AND(J53=0,C53&gt;=設定シート!E$85,C53&lt;=設定シート!G$85),1,0)</f>
        <v>0</v>
      </c>
    </row>
    <row r="54" spans="1:18" ht="15" customHeight="1" x14ac:dyDescent="0.15">
      <c r="B54" s="147">
        <v>5</v>
      </c>
      <c r="C54" s="147" t="str">
        <f>'報告書（事業主控）'!AV24</f>
        <v/>
      </c>
      <c r="E54" s="147">
        <f>'報告書（事業主控）'!$F$26</f>
        <v>0</v>
      </c>
      <c r="F54" s="147" t="str">
        <f>'報告書（事業主控）'!AW24</f>
        <v>下</v>
      </c>
      <c r="G54" s="225" t="str">
        <f>IF(ISERROR(VLOOKUP(E54,労務比率,'報告書（事業主控）'!AX24,FALSE)),"",VLOOKUP(E54,労務比率,'報告書（事業主控）'!AX24,FALSE))</f>
        <v/>
      </c>
      <c r="H54" s="225" t="str">
        <f>IF(ISERROR(VLOOKUP(E54,労務比率,'報告書（事業主控）'!AX24+1,FALSE)),"",VLOOKUP(E54,労務比率,'報告書（事業主控）'!AX24+1,FALSE))</f>
        <v/>
      </c>
      <c r="I54" s="147">
        <f>'報告書（事業主控）'!AH25</f>
        <v>0</v>
      </c>
      <c r="J54" s="147">
        <f>'報告書（事業主控）'!AH24</f>
        <v>0</v>
      </c>
      <c r="K54" s="147">
        <f>'報告書（事業主控）'!AN24</f>
        <v>0</v>
      </c>
      <c r="L54" s="309">
        <f t="shared" si="17"/>
        <v>0</v>
      </c>
      <c r="M54" s="225">
        <f>IF(ISERROR(L54*H54),0,L54*H54)</f>
        <v>0</v>
      </c>
      <c r="N54" s="313">
        <f t="shared" si="21"/>
        <v>0</v>
      </c>
      <c r="O54" s="312">
        <f t="shared" si="19"/>
        <v>0</v>
      </c>
      <c r="P54" s="312"/>
      <c r="Q54" s="312"/>
      <c r="R54" s="313">
        <f>IF(AND(J54=0,C54&gt;=設定シート!E$85,C54&lt;=設定シート!G$85),1,0)</f>
        <v>0</v>
      </c>
    </row>
    <row r="55" spans="1:18" ht="15" customHeight="1" x14ac:dyDescent="0.15">
      <c r="A55" s="147">
        <v>2</v>
      </c>
      <c r="B55" s="147">
        <v>1</v>
      </c>
      <c r="C55" s="147" t="str">
        <f>'報告書（事業主控）'!AV60</f>
        <v/>
      </c>
      <c r="E55" s="147">
        <f>'報告書（事業主控）'!$F$78</f>
        <v>0</v>
      </c>
      <c r="F55" s="147" t="str">
        <f>'報告書（事業主控）'!AW60</f>
        <v>下</v>
      </c>
      <c r="G55" s="225" t="str">
        <f>IF(ISERROR(VLOOKUP(E55,労務比率,'報告書（事業主控）'!AX60,FALSE)),"",VLOOKUP(E55,労務比率,'報告書（事業主控）'!AX60,FALSE))</f>
        <v/>
      </c>
      <c r="H55" s="225" t="str">
        <f>IF(ISERROR(VLOOKUP(E55,労務比率,'報告書（事業主控）'!AX60+1,FALSE)),"",VLOOKUP(E55,労務比率,'報告書（事業主控）'!AX60+1,FALSE))</f>
        <v/>
      </c>
      <c r="I55" s="147">
        <f>'報告書（事業主控）'!AH61</f>
        <v>0</v>
      </c>
      <c r="J55" s="147">
        <f>'報告書（事業主控）'!AH60</f>
        <v>0</v>
      </c>
      <c r="K55" s="147">
        <f>'報告書（事業主控）'!AN60</f>
        <v>0</v>
      </c>
      <c r="L55" s="309">
        <f t="shared" si="17"/>
        <v>0</v>
      </c>
      <c r="M55" s="225">
        <f>IF(ISERROR(L55*H55),0,L55*H55)</f>
        <v>0</v>
      </c>
      <c r="N55" s="313">
        <f t="shared" si="21"/>
        <v>0</v>
      </c>
      <c r="O55" s="312">
        <f t="shared" si="19"/>
        <v>0</v>
      </c>
      <c r="P55" s="313">
        <f>INT(SUMIF(O55:O63,0,I55:I63)*105/108)</f>
        <v>0</v>
      </c>
      <c r="Q55" s="313">
        <f>INT(P55*IF(COUNTIF(R55:R63,1)=0,0,SUMIF(R55:R63,1,G55:G63)/COUNTIF(R55:R63,1))/100)</f>
        <v>0</v>
      </c>
      <c r="R55" s="313">
        <f>IF(AND(J55=0,C55&gt;=設定シート!E$85,C55&lt;=設定シート!G$85),1,0)</f>
        <v>0</v>
      </c>
    </row>
    <row r="56" spans="1:18" ht="15" customHeight="1" x14ac:dyDescent="0.15">
      <c r="B56" s="147">
        <v>2</v>
      </c>
      <c r="C56" s="147" t="str">
        <f>'報告書（事業主控）'!AV62</f>
        <v/>
      </c>
      <c r="E56" s="147">
        <f>'報告書（事業主控）'!$F$78</f>
        <v>0</v>
      </c>
      <c r="F56" s="147" t="str">
        <f>'報告書（事業主控）'!AW62</f>
        <v>下</v>
      </c>
      <c r="G56" s="225" t="str">
        <f>IF(ISERROR(VLOOKUP(E56,労務比率,'報告書（事業主控）'!AX62,FALSE)),"",VLOOKUP(E56,労務比率,'報告書（事業主控）'!AX62,FALSE))</f>
        <v/>
      </c>
      <c r="H56" s="225" t="str">
        <f>IF(ISERROR(VLOOKUP(E56,労務比率,'報告書（事業主控）'!AX62+1,FALSE)),"",VLOOKUP(E56,労務比率,'報告書（事業主控）'!AX62+1,FALSE))</f>
        <v/>
      </c>
      <c r="I56" s="147">
        <f>'報告書（事業主控）'!AH63</f>
        <v>0</v>
      </c>
      <c r="J56" s="147">
        <f>'報告書（事業主控）'!AH62</f>
        <v>0</v>
      </c>
      <c r="K56" s="147">
        <f>'報告書（事業主控）'!AN62</f>
        <v>0</v>
      </c>
      <c r="L56" s="309">
        <f t="shared" si="17"/>
        <v>0</v>
      </c>
      <c r="M56" s="225">
        <f t="shared" ref="M56:M119" si="22">IF(ISERROR(L56*H56),0,L56*H56)</f>
        <v>0</v>
      </c>
      <c r="N56" s="313">
        <f t="shared" si="21"/>
        <v>0</v>
      </c>
      <c r="O56" s="312">
        <f t="shared" si="19"/>
        <v>0</v>
      </c>
      <c r="P56" s="312"/>
      <c r="Q56" s="312"/>
      <c r="R56" s="313">
        <f>IF(AND(J56=0,C56&gt;=設定シート!E$85,C56&lt;=設定シート!G$85),1,0)</f>
        <v>0</v>
      </c>
    </row>
    <row r="57" spans="1:18" ht="15" customHeight="1" x14ac:dyDescent="0.15">
      <c r="B57" s="147">
        <v>3</v>
      </c>
      <c r="C57" s="147" t="str">
        <f>'報告書（事業主控）'!AV64</f>
        <v/>
      </c>
      <c r="E57" s="147">
        <f>'報告書（事業主控）'!$F$78</f>
        <v>0</v>
      </c>
      <c r="F57" s="147" t="str">
        <f>'報告書（事業主控）'!AW64</f>
        <v>下</v>
      </c>
      <c r="G57" s="225" t="str">
        <f>IF(ISERROR(VLOOKUP(E57,労務比率,'報告書（事業主控）'!AX64,FALSE)),"",VLOOKUP(E57,労務比率,'報告書（事業主控）'!AX64,FALSE))</f>
        <v/>
      </c>
      <c r="H57" s="225" t="str">
        <f>IF(ISERROR(VLOOKUP(E57,労務比率,'報告書（事業主控）'!AX64+1,FALSE)),"",VLOOKUP(E57,労務比率,'報告書（事業主控）'!AX64+1,FALSE))</f>
        <v/>
      </c>
      <c r="I57" s="147">
        <f>'報告書（事業主控）'!AH65</f>
        <v>0</v>
      </c>
      <c r="J57" s="147">
        <f>'報告書（事業主控）'!AH64</f>
        <v>0</v>
      </c>
      <c r="K57" s="147">
        <f>'報告書（事業主控）'!AN64</f>
        <v>0</v>
      </c>
      <c r="L57" s="309">
        <f t="shared" si="17"/>
        <v>0</v>
      </c>
      <c r="M57" s="225">
        <f t="shared" si="22"/>
        <v>0</v>
      </c>
      <c r="N57" s="313">
        <f t="shared" si="21"/>
        <v>0</v>
      </c>
      <c r="O57" s="312">
        <f t="shared" si="19"/>
        <v>0</v>
      </c>
      <c r="P57" s="312"/>
      <c r="Q57" s="312"/>
      <c r="R57" s="313">
        <f>IF(AND(J57=0,C57&gt;=設定シート!E$85,C57&lt;=設定シート!G$85),1,0)</f>
        <v>0</v>
      </c>
    </row>
    <row r="58" spans="1:18" ht="15" customHeight="1" x14ac:dyDescent="0.15">
      <c r="B58" s="147">
        <v>4</v>
      </c>
      <c r="C58" s="147" t="str">
        <f>'報告書（事業主控）'!AV66</f>
        <v/>
      </c>
      <c r="E58" s="147">
        <f>'報告書（事業主控）'!$F$78</f>
        <v>0</v>
      </c>
      <c r="F58" s="147" t="str">
        <f>'報告書（事業主控）'!AW66</f>
        <v>下</v>
      </c>
      <c r="G58" s="225" t="str">
        <f>IF(ISERROR(VLOOKUP(E58,労務比率,'報告書（事業主控）'!AX66,FALSE)),"",VLOOKUP(E58,労務比率,'報告書（事業主控）'!AX66,FALSE))</f>
        <v/>
      </c>
      <c r="H58" s="225" t="str">
        <f>IF(ISERROR(VLOOKUP(E58,労務比率,'報告書（事業主控）'!AX66+1,FALSE)),"",VLOOKUP(E58,労務比率,'報告書（事業主控）'!AX66+1,FALSE))</f>
        <v/>
      </c>
      <c r="I58" s="147">
        <f>'報告書（事業主控）'!AH67</f>
        <v>0</v>
      </c>
      <c r="J58" s="147">
        <f>'報告書（事業主控）'!AH66</f>
        <v>0</v>
      </c>
      <c r="K58" s="147">
        <f>'報告書（事業主控）'!AN66</f>
        <v>0</v>
      </c>
      <c r="L58" s="309">
        <f t="shared" si="17"/>
        <v>0</v>
      </c>
      <c r="M58" s="225">
        <f t="shared" si="22"/>
        <v>0</v>
      </c>
      <c r="N58" s="313">
        <f t="shared" si="21"/>
        <v>0</v>
      </c>
      <c r="O58" s="312">
        <f t="shared" si="19"/>
        <v>0</v>
      </c>
      <c r="P58" s="312"/>
      <c r="Q58" s="312"/>
      <c r="R58" s="313">
        <f>IF(AND(J58=0,C58&gt;=設定シート!E$85,C58&lt;=設定シート!G$85),1,0)</f>
        <v>0</v>
      </c>
    </row>
    <row r="59" spans="1:18" ht="15" customHeight="1" x14ac:dyDescent="0.15">
      <c r="B59" s="147">
        <v>5</v>
      </c>
      <c r="C59" s="147" t="str">
        <f>'報告書（事業主控）'!AV68</f>
        <v/>
      </c>
      <c r="E59" s="147">
        <f>'報告書（事業主控）'!$F$78</f>
        <v>0</v>
      </c>
      <c r="F59" s="147" t="str">
        <f>'報告書（事業主控）'!AW68</f>
        <v>下</v>
      </c>
      <c r="G59" s="225" t="str">
        <f>IF(ISERROR(VLOOKUP(E59,労務比率,'報告書（事業主控）'!AX68,FALSE)),"",VLOOKUP(E59,労務比率,'報告書（事業主控）'!AX68,FALSE))</f>
        <v/>
      </c>
      <c r="H59" s="225" t="str">
        <f>IF(ISERROR(VLOOKUP(E59,労務比率,'報告書（事業主控）'!AX68+1,FALSE)),"",VLOOKUP(E59,労務比率,'報告書（事業主控）'!AX68+1,FALSE))</f>
        <v/>
      </c>
      <c r="I59" s="147">
        <f>'報告書（事業主控）'!AH69</f>
        <v>0</v>
      </c>
      <c r="J59" s="147">
        <f>'報告書（事業主控）'!AH68</f>
        <v>0</v>
      </c>
      <c r="K59" s="147">
        <f>'報告書（事業主控）'!AN68</f>
        <v>0</v>
      </c>
      <c r="L59" s="309">
        <f t="shared" si="17"/>
        <v>0</v>
      </c>
      <c r="M59" s="225">
        <f t="shared" si="22"/>
        <v>0</v>
      </c>
      <c r="N59" s="313">
        <f t="shared" si="21"/>
        <v>0</v>
      </c>
      <c r="O59" s="312">
        <f t="shared" si="19"/>
        <v>0</v>
      </c>
      <c r="P59" s="312"/>
      <c r="Q59" s="312"/>
      <c r="R59" s="313">
        <f>IF(AND(J59=0,C59&gt;=設定シート!E$85,C59&lt;=設定シート!G$85),1,0)</f>
        <v>0</v>
      </c>
    </row>
    <row r="60" spans="1:18" ht="15" customHeight="1" x14ac:dyDescent="0.15">
      <c r="B60" s="147">
        <v>6</v>
      </c>
      <c r="C60" s="147" t="str">
        <f>'報告書（事業主控）'!AV70</f>
        <v/>
      </c>
      <c r="E60" s="147">
        <f>'報告書（事業主控）'!$F$78</f>
        <v>0</v>
      </c>
      <c r="F60" s="147" t="str">
        <f>'報告書（事業主控）'!AW70</f>
        <v>下</v>
      </c>
      <c r="G60" s="225" t="str">
        <f>IF(ISERROR(VLOOKUP(E60,労務比率,'報告書（事業主控）'!AX70,FALSE)),"",VLOOKUP(E60,労務比率,'報告書（事業主控）'!AX70,FALSE))</f>
        <v/>
      </c>
      <c r="H60" s="225" t="str">
        <f>IF(ISERROR(VLOOKUP(E60,労務比率,'報告書（事業主控）'!AX70+1,FALSE)),"",VLOOKUP(E60,労務比率,'報告書（事業主控）'!AX70+1,FALSE))</f>
        <v/>
      </c>
      <c r="I60" s="147">
        <f>'報告書（事業主控）'!AH71</f>
        <v>0</v>
      </c>
      <c r="J60" s="147">
        <f>'報告書（事業主控）'!AH70</f>
        <v>0</v>
      </c>
      <c r="K60" s="147">
        <f>'報告書（事業主控）'!AN70</f>
        <v>0</v>
      </c>
      <c r="L60" s="309">
        <f t="shared" si="17"/>
        <v>0</v>
      </c>
      <c r="M60" s="225">
        <f t="shared" si="22"/>
        <v>0</v>
      </c>
      <c r="N60" s="313">
        <f t="shared" si="21"/>
        <v>0</v>
      </c>
      <c r="O60" s="312">
        <f t="shared" si="19"/>
        <v>0</v>
      </c>
      <c r="P60" s="312"/>
      <c r="Q60" s="312"/>
      <c r="R60" s="313">
        <f>IF(AND(J60=0,C60&gt;=設定シート!E$85,C60&lt;=設定シート!G$85),1,0)</f>
        <v>0</v>
      </c>
    </row>
    <row r="61" spans="1:18" ht="15" customHeight="1" x14ac:dyDescent="0.15">
      <c r="B61" s="147">
        <v>7</v>
      </c>
      <c r="C61" s="147" t="str">
        <f>'報告書（事業主控）'!AV72</f>
        <v/>
      </c>
      <c r="E61" s="147">
        <f>'報告書（事業主控）'!$F$78</f>
        <v>0</v>
      </c>
      <c r="F61" s="147" t="str">
        <f>'報告書（事業主控）'!AW72</f>
        <v>下</v>
      </c>
      <c r="G61" s="225" t="str">
        <f>IF(ISERROR(VLOOKUP(E61,労務比率,'報告書（事業主控）'!AX72,FALSE)),"",VLOOKUP(E61,労務比率,'報告書（事業主控）'!AX72,FALSE))</f>
        <v/>
      </c>
      <c r="H61" s="225" t="str">
        <f>IF(ISERROR(VLOOKUP(E61,労務比率,'報告書（事業主控）'!AX72+1,FALSE)),"",VLOOKUP(E61,労務比率,'報告書（事業主控）'!AX72+1,FALSE))</f>
        <v/>
      </c>
      <c r="I61" s="147">
        <f>'報告書（事業主控）'!AH73</f>
        <v>0</v>
      </c>
      <c r="J61" s="147">
        <f>'報告書（事業主控）'!AH72</f>
        <v>0</v>
      </c>
      <c r="K61" s="147">
        <f>'報告書（事業主控）'!AN72</f>
        <v>0</v>
      </c>
      <c r="L61" s="309">
        <f t="shared" si="17"/>
        <v>0</v>
      </c>
      <c r="M61" s="225">
        <f t="shared" si="22"/>
        <v>0</v>
      </c>
      <c r="N61" s="313">
        <f t="shared" si="21"/>
        <v>0</v>
      </c>
      <c r="O61" s="312">
        <f t="shared" si="19"/>
        <v>0</v>
      </c>
      <c r="P61" s="312"/>
      <c r="Q61" s="312"/>
      <c r="R61" s="313">
        <f>IF(AND(J61=0,C61&gt;=設定シート!E$85,C61&lt;=設定シート!G$85),1,0)</f>
        <v>0</v>
      </c>
    </row>
    <row r="62" spans="1:18" ht="15" customHeight="1" x14ac:dyDescent="0.15">
      <c r="B62" s="147">
        <v>8</v>
      </c>
      <c r="C62" s="147" t="str">
        <f>'報告書（事業主控）'!AV74</f>
        <v/>
      </c>
      <c r="E62" s="147">
        <f>'報告書（事業主控）'!$F$78</f>
        <v>0</v>
      </c>
      <c r="F62" s="147" t="str">
        <f>'報告書（事業主控）'!AW74</f>
        <v>下</v>
      </c>
      <c r="G62" s="225" t="str">
        <f>IF(ISERROR(VLOOKUP(E62,労務比率,'報告書（事業主控）'!AX74,FALSE)),"",VLOOKUP(E62,労務比率,'報告書（事業主控）'!AX74,FALSE))</f>
        <v/>
      </c>
      <c r="H62" s="225" t="str">
        <f>IF(ISERROR(VLOOKUP(E62,労務比率,'報告書（事業主控）'!AX74+1,FALSE)),"",VLOOKUP(E62,労務比率,'報告書（事業主控）'!AX74+1,FALSE))</f>
        <v/>
      </c>
      <c r="I62" s="147">
        <f>'報告書（事業主控）'!AH75</f>
        <v>0</v>
      </c>
      <c r="J62" s="147">
        <f>'報告書（事業主控）'!AH74</f>
        <v>0</v>
      </c>
      <c r="K62" s="147">
        <f>'報告書（事業主控）'!AN74</f>
        <v>0</v>
      </c>
      <c r="L62" s="309">
        <f t="shared" si="17"/>
        <v>0</v>
      </c>
      <c r="M62" s="225">
        <f t="shared" si="22"/>
        <v>0</v>
      </c>
      <c r="N62" s="313">
        <f t="shared" si="21"/>
        <v>0</v>
      </c>
      <c r="O62" s="312">
        <f t="shared" si="19"/>
        <v>0</v>
      </c>
      <c r="P62" s="312"/>
      <c r="Q62" s="312"/>
      <c r="R62" s="313">
        <f>IF(AND(J62=0,C62&gt;=設定シート!E$85,C62&lt;=設定シート!G$85),1,0)</f>
        <v>0</v>
      </c>
    </row>
    <row r="63" spans="1:18" ht="15" customHeight="1" x14ac:dyDescent="0.15">
      <c r="B63" s="147">
        <v>9</v>
      </c>
      <c r="C63" s="147" t="str">
        <f>'報告書（事業主控）'!AV76</f>
        <v/>
      </c>
      <c r="E63" s="147">
        <f>'報告書（事業主控）'!$F$78</f>
        <v>0</v>
      </c>
      <c r="F63" s="147" t="str">
        <f>'報告書（事業主控）'!AW76</f>
        <v>下</v>
      </c>
      <c r="G63" s="225" t="str">
        <f>IF(ISERROR(VLOOKUP(E63,労務比率,'報告書（事業主控）'!AX76,FALSE)),"",VLOOKUP(E63,労務比率,'報告書（事業主控）'!AX76,FALSE))</f>
        <v/>
      </c>
      <c r="H63" s="225" t="str">
        <f>IF(ISERROR(VLOOKUP(E63,労務比率,'報告書（事業主控）'!AX76+1,FALSE)),"",VLOOKUP(E63,労務比率,'報告書（事業主控）'!AX76+1,FALSE))</f>
        <v/>
      </c>
      <c r="I63" s="147">
        <f>'報告書（事業主控）'!AH77</f>
        <v>0</v>
      </c>
      <c r="J63" s="147">
        <f>'報告書（事業主控）'!AH76</f>
        <v>0</v>
      </c>
      <c r="K63" s="147">
        <f>'報告書（事業主控）'!AN76</f>
        <v>0</v>
      </c>
      <c r="L63" s="309">
        <f t="shared" si="17"/>
        <v>0</v>
      </c>
      <c r="M63" s="225">
        <f t="shared" si="22"/>
        <v>0</v>
      </c>
      <c r="N63" s="313">
        <f t="shared" si="21"/>
        <v>0</v>
      </c>
      <c r="O63" s="312">
        <f t="shared" si="19"/>
        <v>0</v>
      </c>
      <c r="P63" s="312"/>
      <c r="Q63" s="312"/>
      <c r="R63" s="313">
        <f>IF(AND(J63=0,C63&gt;=設定シート!E$85,C63&lt;=設定シート!G$85),1,0)</f>
        <v>0</v>
      </c>
    </row>
    <row r="64" spans="1:18" ht="15" customHeight="1" x14ac:dyDescent="0.15">
      <c r="A64" s="147">
        <v>3</v>
      </c>
      <c r="B64" s="147">
        <v>1</v>
      </c>
      <c r="C64" s="147" t="str">
        <f>'報告書（事業主控）'!AV101</f>
        <v/>
      </c>
      <c r="E64" s="147">
        <f>'報告書（事業主控）'!$F$119</f>
        <v>0</v>
      </c>
      <c r="F64" s="147" t="str">
        <f>'報告書（事業主控）'!AW101</f>
        <v>下</v>
      </c>
      <c r="G64" s="225" t="str">
        <f>IF(ISERROR(VLOOKUP(E64,労務比率,'報告書（事業主控）'!AX101,FALSE)),"",VLOOKUP(E64,労務比率,'報告書（事業主控）'!AX101,FALSE))</f>
        <v/>
      </c>
      <c r="H64" s="225" t="str">
        <f>IF(ISERROR(VLOOKUP(E64,労務比率,'報告書（事業主控）'!AX101+1,FALSE)),"",VLOOKUP(E64,労務比率,'報告書（事業主控）'!AX101+1,FALSE))</f>
        <v/>
      </c>
      <c r="I64" s="147">
        <f>'報告書（事業主控）'!AH102</f>
        <v>0</v>
      </c>
      <c r="J64" s="147">
        <f>'報告書（事業主控）'!AH101</f>
        <v>0</v>
      </c>
      <c r="K64" s="147">
        <f>'報告書（事業主控）'!AN101</f>
        <v>0</v>
      </c>
      <c r="L64" s="309">
        <f t="shared" si="17"/>
        <v>0</v>
      </c>
      <c r="M64" s="225">
        <f t="shared" si="22"/>
        <v>0</v>
      </c>
      <c r="N64" s="313">
        <f t="shared" si="21"/>
        <v>0</v>
      </c>
      <c r="O64" s="312">
        <f t="shared" si="19"/>
        <v>0</v>
      </c>
      <c r="P64" s="313">
        <f>INT(SUMIF(O64:O72,0,I64:I72)*105/108)</f>
        <v>0</v>
      </c>
      <c r="Q64" s="316">
        <f>INT(P64*IF(COUNTIF(R64:R72,1)=0,0,SUMIF(R64:R72,1,G64:G72)/COUNTIF(R64:R72,1))/100)</f>
        <v>0</v>
      </c>
      <c r="R64" s="313">
        <f>IF(AND(J64=0,C64&gt;=設定シート!E$85,C64&lt;=設定シート!G$85),1,0)</f>
        <v>0</v>
      </c>
    </row>
    <row r="65" spans="1:18" ht="15" customHeight="1" x14ac:dyDescent="0.15">
      <c r="B65" s="147">
        <v>2</v>
      </c>
      <c r="C65" s="147" t="str">
        <f>'報告書（事業主控）'!AV103</f>
        <v/>
      </c>
      <c r="E65" s="147">
        <f>'報告書（事業主控）'!$F$119</f>
        <v>0</v>
      </c>
      <c r="F65" s="147" t="str">
        <f>'報告書（事業主控）'!AW103</f>
        <v>下</v>
      </c>
      <c r="G65" s="225" t="str">
        <f>IF(ISERROR(VLOOKUP(E65,労務比率,'報告書（事業主控）'!AX103,FALSE)),"",VLOOKUP(E65,労務比率,'報告書（事業主控）'!AX103,FALSE))</f>
        <v/>
      </c>
      <c r="H65" s="225" t="str">
        <f>IF(ISERROR(VLOOKUP(E65,労務比率,'報告書（事業主控）'!AX103+1,FALSE)),"",VLOOKUP(E65,労務比率,'報告書（事業主控）'!AX103+1,FALSE))</f>
        <v/>
      </c>
      <c r="I65" s="147">
        <f>'報告書（事業主控）'!AH104</f>
        <v>0</v>
      </c>
      <c r="J65" s="147">
        <f>'報告書（事業主控）'!AH103</f>
        <v>0</v>
      </c>
      <c r="K65" s="147">
        <f>'報告書（事業主控）'!AN103</f>
        <v>0</v>
      </c>
      <c r="L65" s="309">
        <f t="shared" si="17"/>
        <v>0</v>
      </c>
      <c r="M65" s="225">
        <f t="shared" si="22"/>
        <v>0</v>
      </c>
      <c r="N65" s="313">
        <f t="shared" si="21"/>
        <v>0</v>
      </c>
      <c r="O65" s="312">
        <f t="shared" si="19"/>
        <v>0</v>
      </c>
      <c r="P65" s="312"/>
      <c r="Q65" s="312"/>
      <c r="R65" s="313">
        <f>IF(AND(J65=0,C65&gt;=設定シート!E$85,C65&lt;=設定シート!G$85),1,0)</f>
        <v>0</v>
      </c>
    </row>
    <row r="66" spans="1:18" ht="15" customHeight="1" x14ac:dyDescent="0.15">
      <c r="B66" s="147">
        <v>3</v>
      </c>
      <c r="C66" s="147" t="str">
        <f>'報告書（事業主控）'!AV105</f>
        <v/>
      </c>
      <c r="E66" s="147">
        <f>'報告書（事業主控）'!$F$119</f>
        <v>0</v>
      </c>
      <c r="F66" s="147" t="str">
        <f>'報告書（事業主控）'!AW105</f>
        <v>下</v>
      </c>
      <c r="G66" s="225" t="str">
        <f>IF(ISERROR(VLOOKUP(E66,労務比率,'報告書（事業主控）'!AX105,FALSE)),"",VLOOKUP(E66,労務比率,'報告書（事業主控）'!AX105,FALSE))</f>
        <v/>
      </c>
      <c r="H66" s="225" t="str">
        <f>IF(ISERROR(VLOOKUP(E66,労務比率,'報告書（事業主控）'!AX105+1,FALSE)),"",VLOOKUP(E66,労務比率,'報告書（事業主控）'!AX105+1,FALSE))</f>
        <v/>
      </c>
      <c r="I66" s="147">
        <f>'報告書（事業主控）'!AH106</f>
        <v>0</v>
      </c>
      <c r="J66" s="147">
        <f>'報告書（事業主控）'!AH105</f>
        <v>0</v>
      </c>
      <c r="K66" s="147">
        <f>'報告書（事業主控）'!AN105</f>
        <v>0</v>
      </c>
      <c r="L66" s="309">
        <f t="shared" si="17"/>
        <v>0</v>
      </c>
      <c r="M66" s="225">
        <f t="shared" si="22"/>
        <v>0</v>
      </c>
      <c r="N66" s="313">
        <f t="shared" si="21"/>
        <v>0</v>
      </c>
      <c r="O66" s="312">
        <f t="shared" ref="O66:O73" si="23">IF(I66=N66,IF(ISERROR(ROUNDDOWN(I66*G66/100,0)+K66),0,ROUNDDOWN(I66*G66/100,0)+K66),0)</f>
        <v>0</v>
      </c>
      <c r="P66" s="312"/>
      <c r="Q66" s="312"/>
      <c r="R66" s="313">
        <f>IF(AND(J66=0,C66&gt;=設定シート!E$85,C66&lt;=設定シート!G$85),1,0)</f>
        <v>0</v>
      </c>
    </row>
    <row r="67" spans="1:18" ht="15" customHeight="1" x14ac:dyDescent="0.15">
      <c r="B67" s="147">
        <v>4</v>
      </c>
      <c r="C67" s="147" t="str">
        <f>'報告書（事業主控）'!AV107</f>
        <v/>
      </c>
      <c r="E67" s="147">
        <f>'報告書（事業主控）'!$F$119</f>
        <v>0</v>
      </c>
      <c r="F67" s="147" t="str">
        <f>'報告書（事業主控）'!AW107</f>
        <v>下</v>
      </c>
      <c r="G67" s="225" t="str">
        <f>IF(ISERROR(VLOOKUP(E67,労務比率,'報告書（事業主控）'!AX107,FALSE)),"",VLOOKUP(E67,労務比率,'報告書（事業主控）'!AX107,FALSE))</f>
        <v/>
      </c>
      <c r="H67" s="225" t="str">
        <f>IF(ISERROR(VLOOKUP(E67,労務比率,'報告書（事業主控）'!AX107+1,FALSE)),"",VLOOKUP(E67,労務比率,'報告書（事業主控）'!AX107+1,FALSE))</f>
        <v/>
      </c>
      <c r="I67" s="147">
        <f>'報告書（事業主控）'!AH108</f>
        <v>0</v>
      </c>
      <c r="J67" s="147">
        <f>'報告書（事業主控）'!AH107</f>
        <v>0</v>
      </c>
      <c r="K67" s="147">
        <f>'報告書（事業主控）'!AN107</f>
        <v>0</v>
      </c>
      <c r="L67" s="309">
        <f t="shared" si="17"/>
        <v>0</v>
      </c>
      <c r="M67" s="225">
        <f t="shared" si="22"/>
        <v>0</v>
      </c>
      <c r="N67" s="313">
        <f t="shared" si="21"/>
        <v>0</v>
      </c>
      <c r="O67" s="312">
        <f t="shared" si="23"/>
        <v>0</v>
      </c>
      <c r="P67" s="312"/>
      <c r="Q67" s="312"/>
      <c r="R67" s="313">
        <f>IF(AND(J67=0,C67&gt;=設定シート!E$85,C67&lt;=設定シート!G$85),1,0)</f>
        <v>0</v>
      </c>
    </row>
    <row r="68" spans="1:18" ht="15" customHeight="1" x14ac:dyDescent="0.15">
      <c r="B68" s="147">
        <v>5</v>
      </c>
      <c r="C68" s="147" t="str">
        <f>'報告書（事業主控）'!AV109</f>
        <v/>
      </c>
      <c r="E68" s="147">
        <f>'報告書（事業主控）'!$F$119</f>
        <v>0</v>
      </c>
      <c r="F68" s="147" t="str">
        <f>'報告書（事業主控）'!AW109</f>
        <v>下</v>
      </c>
      <c r="G68" s="225" t="str">
        <f>IF(ISERROR(VLOOKUP(E68,労務比率,'報告書（事業主控）'!AX109,FALSE)),"",VLOOKUP(E68,労務比率,'報告書（事業主控）'!AX109,FALSE))</f>
        <v/>
      </c>
      <c r="H68" s="225" t="str">
        <f>IF(ISERROR(VLOOKUP(E68,労務比率,'報告書（事業主控）'!AX109+1,FALSE)),"",VLOOKUP(E68,労務比率,'報告書（事業主控）'!AX109+1,FALSE))</f>
        <v/>
      </c>
      <c r="I68" s="147">
        <f>'報告書（事業主控）'!AH110</f>
        <v>0</v>
      </c>
      <c r="J68" s="147">
        <f>'報告書（事業主控）'!AH109</f>
        <v>0</v>
      </c>
      <c r="K68" s="147">
        <f>'報告書（事業主控）'!AN109</f>
        <v>0</v>
      </c>
      <c r="L68" s="309">
        <f t="shared" si="17"/>
        <v>0</v>
      </c>
      <c r="M68" s="225">
        <f t="shared" si="22"/>
        <v>0</v>
      </c>
      <c r="N68" s="313">
        <f t="shared" si="21"/>
        <v>0</v>
      </c>
      <c r="O68" s="312">
        <f t="shared" si="23"/>
        <v>0</v>
      </c>
      <c r="P68" s="312"/>
      <c r="Q68" s="312"/>
      <c r="R68" s="313">
        <f>IF(AND(J68=0,C68&gt;=設定シート!E$85,C68&lt;=設定シート!G$85),1,0)</f>
        <v>0</v>
      </c>
    </row>
    <row r="69" spans="1:18" ht="15" customHeight="1" x14ac:dyDescent="0.15">
      <c r="B69" s="147">
        <v>6</v>
      </c>
      <c r="C69" s="147" t="str">
        <f>'報告書（事業主控）'!AV111</f>
        <v/>
      </c>
      <c r="E69" s="147">
        <f>'報告書（事業主控）'!$F$119</f>
        <v>0</v>
      </c>
      <c r="F69" s="147" t="str">
        <f>'報告書（事業主控）'!AW111</f>
        <v>下</v>
      </c>
      <c r="G69" s="225" t="str">
        <f>IF(ISERROR(VLOOKUP(E69,労務比率,'報告書（事業主控）'!AX111,FALSE)),"",VLOOKUP(E69,労務比率,'報告書（事業主控）'!AX111,FALSE))</f>
        <v/>
      </c>
      <c r="H69" s="225" t="str">
        <f>IF(ISERROR(VLOOKUP(E69,労務比率,'報告書（事業主控）'!AX111+1,FALSE)),"",VLOOKUP(E69,労務比率,'報告書（事業主控）'!AX111+1,FALSE))</f>
        <v/>
      </c>
      <c r="I69" s="147">
        <f>'報告書（事業主控）'!AH112</f>
        <v>0</v>
      </c>
      <c r="J69" s="147">
        <f>'報告書（事業主控）'!AH111</f>
        <v>0</v>
      </c>
      <c r="K69" s="147">
        <f>'報告書（事業主控）'!AN111</f>
        <v>0</v>
      </c>
      <c r="L69" s="309">
        <f t="shared" si="17"/>
        <v>0</v>
      </c>
      <c r="M69" s="225">
        <f t="shared" si="22"/>
        <v>0</v>
      </c>
      <c r="N69" s="313">
        <f t="shared" si="21"/>
        <v>0</v>
      </c>
      <c r="O69" s="312">
        <f t="shared" si="23"/>
        <v>0</v>
      </c>
      <c r="P69" s="312"/>
      <c r="Q69" s="312"/>
      <c r="R69" s="313">
        <f>IF(AND(J69=0,C69&gt;=設定シート!E$85,C69&lt;=設定シート!G$85),1,0)</f>
        <v>0</v>
      </c>
    </row>
    <row r="70" spans="1:18" ht="15" customHeight="1" x14ac:dyDescent="0.15">
      <c r="B70" s="147">
        <v>7</v>
      </c>
      <c r="C70" s="147" t="str">
        <f>'報告書（事業主控）'!AV113</f>
        <v/>
      </c>
      <c r="E70" s="147">
        <f>'報告書（事業主控）'!$F$119</f>
        <v>0</v>
      </c>
      <c r="F70" s="147" t="str">
        <f>'報告書（事業主控）'!AW113</f>
        <v>下</v>
      </c>
      <c r="G70" s="225" t="str">
        <f>IF(ISERROR(VLOOKUP(E70,労務比率,'報告書（事業主控）'!AX113,FALSE)),"",VLOOKUP(E70,労務比率,'報告書（事業主控）'!AX113,FALSE))</f>
        <v/>
      </c>
      <c r="H70" s="225" t="str">
        <f>IF(ISERROR(VLOOKUP(E70,労務比率,'報告書（事業主控）'!AX113+1,FALSE)),"",VLOOKUP(E70,労務比率,'報告書（事業主控）'!AX113+1,FALSE))</f>
        <v/>
      </c>
      <c r="I70" s="147">
        <f>'報告書（事業主控）'!AH114</f>
        <v>0</v>
      </c>
      <c r="J70" s="147">
        <f>'報告書（事業主控）'!AH113</f>
        <v>0</v>
      </c>
      <c r="K70" s="147">
        <f>'報告書（事業主控）'!AN113</f>
        <v>0</v>
      </c>
      <c r="L70" s="309">
        <f t="shared" si="17"/>
        <v>0</v>
      </c>
      <c r="M70" s="225">
        <f t="shared" si="22"/>
        <v>0</v>
      </c>
      <c r="N70" s="313">
        <f t="shared" si="21"/>
        <v>0</v>
      </c>
      <c r="O70" s="312">
        <f t="shared" si="23"/>
        <v>0</v>
      </c>
      <c r="P70" s="312"/>
      <c r="Q70" s="312"/>
      <c r="R70" s="313">
        <f>IF(AND(J70=0,C70&gt;=設定シート!E$85,C70&lt;=設定シート!G$85),1,0)</f>
        <v>0</v>
      </c>
    </row>
    <row r="71" spans="1:18" ht="15" customHeight="1" x14ac:dyDescent="0.15">
      <c r="B71" s="147">
        <v>8</v>
      </c>
      <c r="C71" s="147" t="str">
        <f>'報告書（事業主控）'!AV115</f>
        <v/>
      </c>
      <c r="E71" s="147">
        <f>'報告書（事業主控）'!$F$119</f>
        <v>0</v>
      </c>
      <c r="F71" s="147" t="str">
        <f>'報告書（事業主控）'!AW115</f>
        <v>下</v>
      </c>
      <c r="G71" s="225" t="str">
        <f>IF(ISERROR(VLOOKUP(E71,労務比率,'報告書（事業主控）'!AX115,FALSE)),"",VLOOKUP(E71,労務比率,'報告書（事業主控）'!AX115,FALSE))</f>
        <v/>
      </c>
      <c r="H71" s="225" t="str">
        <f>IF(ISERROR(VLOOKUP(E71,労務比率,'報告書（事業主控）'!AX115+1,FALSE)),"",VLOOKUP(E71,労務比率,'報告書（事業主控）'!AX115+1,FALSE))</f>
        <v/>
      </c>
      <c r="I71" s="147">
        <f>'報告書（事業主控）'!AH116</f>
        <v>0</v>
      </c>
      <c r="J71" s="147">
        <f>'報告書（事業主控）'!AH115</f>
        <v>0</v>
      </c>
      <c r="K71" s="147">
        <f>'報告書（事業主控）'!AN115</f>
        <v>0</v>
      </c>
      <c r="L71" s="309">
        <f t="shared" si="17"/>
        <v>0</v>
      </c>
      <c r="M71" s="225">
        <f t="shared" si="22"/>
        <v>0</v>
      </c>
      <c r="N71" s="313">
        <f t="shared" si="21"/>
        <v>0</v>
      </c>
      <c r="O71" s="312">
        <f t="shared" si="23"/>
        <v>0</v>
      </c>
      <c r="P71" s="312"/>
      <c r="Q71" s="312"/>
      <c r="R71" s="313">
        <f>IF(AND(J71=0,C71&gt;=設定シート!E$85,C71&lt;=設定シート!G$85),1,0)</f>
        <v>0</v>
      </c>
    </row>
    <row r="72" spans="1:18" ht="15" customHeight="1" x14ac:dyDescent="0.15">
      <c r="B72" s="147">
        <v>9</v>
      </c>
      <c r="C72" s="147" t="str">
        <f>'報告書（事業主控）'!AV117</f>
        <v/>
      </c>
      <c r="E72" s="147">
        <f>'報告書（事業主控）'!$F$119</f>
        <v>0</v>
      </c>
      <c r="F72" s="147" t="str">
        <f>'報告書（事業主控）'!AW117</f>
        <v>下</v>
      </c>
      <c r="G72" s="225" t="str">
        <f>IF(ISERROR(VLOOKUP(E72,労務比率,'報告書（事業主控）'!AX117,FALSE)),"",VLOOKUP(E72,労務比率,'報告書（事業主控）'!AX117,FALSE))</f>
        <v/>
      </c>
      <c r="H72" s="225" t="str">
        <f>IF(ISERROR(VLOOKUP(E72,労務比率,'報告書（事業主控）'!AX117+1,FALSE)),"",VLOOKUP(E72,労務比率,'報告書（事業主控）'!AX117+1,FALSE))</f>
        <v/>
      </c>
      <c r="I72" s="147">
        <f>'報告書（事業主控）'!AH118</f>
        <v>0</v>
      </c>
      <c r="J72" s="147">
        <f>'報告書（事業主控）'!AH117</f>
        <v>0</v>
      </c>
      <c r="K72" s="147">
        <f>'報告書（事業主控）'!AN117</f>
        <v>0</v>
      </c>
      <c r="L72" s="309">
        <f t="shared" si="17"/>
        <v>0</v>
      </c>
      <c r="M72" s="225">
        <f t="shared" si="22"/>
        <v>0</v>
      </c>
      <c r="N72" s="313">
        <f t="shared" si="21"/>
        <v>0</v>
      </c>
      <c r="O72" s="312">
        <f t="shared" si="23"/>
        <v>0</v>
      </c>
      <c r="P72" s="312"/>
      <c r="Q72" s="312"/>
      <c r="R72" s="313">
        <f>IF(AND(J72=0,C72&gt;=設定シート!E$85,C72&lt;=設定シート!G$85),1,0)</f>
        <v>0</v>
      </c>
    </row>
    <row r="73" spans="1:18" ht="15" customHeight="1" x14ac:dyDescent="0.15">
      <c r="A73" s="147">
        <v>4</v>
      </c>
      <c r="B73" s="147">
        <v>1</v>
      </c>
      <c r="C73" s="147" t="str">
        <f>'報告書（事業主控）'!AV142</f>
        <v/>
      </c>
      <c r="E73" s="147">
        <f>'報告書（事業主控）'!$F$160</f>
        <v>0</v>
      </c>
      <c r="F73" s="147" t="str">
        <f>'報告書（事業主控）'!AW142</f>
        <v>下</v>
      </c>
      <c r="G73" s="225" t="str">
        <f>IF(ISERROR(VLOOKUP(E73,労務比率,'報告書（事業主控）'!AX142,FALSE)),"",VLOOKUP(E73,労務比率,'報告書（事業主控）'!AX142,FALSE))</f>
        <v/>
      </c>
      <c r="H73" s="225" t="str">
        <f>IF(ISERROR(VLOOKUP(E73,労務比率,'報告書（事業主控）'!AX142+1,FALSE)),"",VLOOKUP(E73,労務比率,'報告書（事業主控）'!AX142+1,FALSE))</f>
        <v/>
      </c>
      <c r="I73" s="147">
        <f>'報告書（事業主控）'!AH143</f>
        <v>0</v>
      </c>
      <c r="J73" s="147">
        <f>'報告書（事業主控）'!AH142</f>
        <v>0</v>
      </c>
      <c r="K73" s="147">
        <f>'報告書（事業主控）'!AN142</f>
        <v>0</v>
      </c>
      <c r="L73" s="309">
        <f t="shared" si="17"/>
        <v>0</v>
      </c>
      <c r="M73" s="225">
        <f t="shared" si="22"/>
        <v>0</v>
      </c>
      <c r="N73" s="313">
        <f t="shared" si="21"/>
        <v>0</v>
      </c>
      <c r="O73" s="312">
        <f t="shared" si="23"/>
        <v>0</v>
      </c>
      <c r="P73" s="313">
        <f>INT(SUMIF(O73:O81,0,I73:I81)*105/108)</f>
        <v>0</v>
      </c>
      <c r="Q73" s="316">
        <f>INT(P73*IF(COUNTIF(R73:R81,1)=0,0,SUMIF(R73:R81,1,G73:G81)/COUNTIF(R73:R81,1))/100)</f>
        <v>0</v>
      </c>
      <c r="R73" s="313">
        <f>IF(AND(J73=0,C73&gt;=設定シート!E$85,C73&lt;=設定シート!G$85),1,0)</f>
        <v>0</v>
      </c>
    </row>
    <row r="74" spans="1:18" ht="15" customHeight="1" x14ac:dyDescent="0.15">
      <c r="B74" s="147">
        <v>2</v>
      </c>
      <c r="C74" s="147" t="str">
        <f>'報告書（事業主控）'!AV144</f>
        <v/>
      </c>
      <c r="E74" s="147">
        <f>'報告書（事業主控）'!$F$160</f>
        <v>0</v>
      </c>
      <c r="F74" s="147" t="str">
        <f>'報告書（事業主控）'!AW144</f>
        <v>下</v>
      </c>
      <c r="G74" s="225" t="str">
        <f>IF(ISERROR(VLOOKUP(E74,労務比率,'報告書（事業主控）'!AX144,FALSE)),"",VLOOKUP(E74,労務比率,'報告書（事業主控）'!AX144,FALSE))</f>
        <v/>
      </c>
      <c r="H74" s="225" t="str">
        <f>IF(ISERROR(VLOOKUP(E74,労務比率,'報告書（事業主控）'!AX144+1,FALSE)),"",VLOOKUP(E74,労務比率,'報告書（事業主控）'!AX144+1,FALSE))</f>
        <v/>
      </c>
      <c r="I74" s="147">
        <f>'報告書（事業主控）'!AH145</f>
        <v>0</v>
      </c>
      <c r="J74" s="147">
        <f>'報告書（事業主控）'!AH144</f>
        <v>0</v>
      </c>
      <c r="K74" s="147">
        <f>'報告書（事業主控）'!AN144</f>
        <v>0</v>
      </c>
      <c r="L74" s="309">
        <f t="shared" si="17"/>
        <v>0</v>
      </c>
      <c r="M74" s="225">
        <f t="shared" si="22"/>
        <v>0</v>
      </c>
      <c r="N74" s="313">
        <f t="shared" si="21"/>
        <v>0</v>
      </c>
      <c r="O74" s="312">
        <f t="shared" ref="O74:O84" si="24">IF(I74=N74,IF(ISERROR(ROUNDDOWN(I74*G74/100,0)+K74),0,ROUNDDOWN(I74*G74/100,0)+K74),0)</f>
        <v>0</v>
      </c>
      <c r="P74" s="312"/>
      <c r="Q74" s="312"/>
      <c r="R74" s="313">
        <f>IF(AND(J74=0,C74&gt;=設定シート!E$85,C74&lt;=設定シート!G$85),1,0)</f>
        <v>0</v>
      </c>
    </row>
    <row r="75" spans="1:18" ht="15" customHeight="1" x14ac:dyDescent="0.15">
      <c r="B75" s="147">
        <v>3</v>
      </c>
      <c r="C75" s="147" t="str">
        <f>'報告書（事業主控）'!AV146</f>
        <v/>
      </c>
      <c r="E75" s="147">
        <f>'報告書（事業主控）'!$F$160</f>
        <v>0</v>
      </c>
      <c r="F75" s="147" t="str">
        <f>'報告書（事業主控）'!AW146</f>
        <v>下</v>
      </c>
      <c r="G75" s="225" t="str">
        <f>IF(ISERROR(VLOOKUP(E75,労務比率,'報告書（事業主控）'!AX146,FALSE)),"",VLOOKUP(E75,労務比率,'報告書（事業主控）'!AX146,FALSE))</f>
        <v/>
      </c>
      <c r="H75" s="225" t="str">
        <f>IF(ISERROR(VLOOKUP(E75,労務比率,'報告書（事業主控）'!AX146+1,FALSE)),"",VLOOKUP(E75,労務比率,'報告書（事業主控）'!AX146+1,FALSE))</f>
        <v/>
      </c>
      <c r="I75" s="147">
        <f>'報告書（事業主控）'!AH147</f>
        <v>0</v>
      </c>
      <c r="J75" s="147">
        <f>'報告書（事業主控）'!AH146</f>
        <v>0</v>
      </c>
      <c r="K75" s="147">
        <f>'報告書（事業主控）'!AN146</f>
        <v>0</v>
      </c>
      <c r="L75" s="309">
        <f t="shared" si="17"/>
        <v>0</v>
      </c>
      <c r="M75" s="225">
        <f t="shared" si="22"/>
        <v>0</v>
      </c>
      <c r="N75" s="313">
        <f t="shared" si="21"/>
        <v>0</v>
      </c>
      <c r="O75" s="312">
        <f t="shared" si="24"/>
        <v>0</v>
      </c>
      <c r="P75" s="312"/>
      <c r="Q75" s="312"/>
      <c r="R75" s="313">
        <f>IF(AND(J75=0,C75&gt;=設定シート!E$85,C75&lt;=設定シート!G$85),1,0)</f>
        <v>0</v>
      </c>
    </row>
    <row r="76" spans="1:18" ht="15" customHeight="1" x14ac:dyDescent="0.15">
      <c r="B76" s="147">
        <v>4</v>
      </c>
      <c r="C76" s="147" t="str">
        <f>'報告書（事業主控）'!AV148</f>
        <v/>
      </c>
      <c r="E76" s="147">
        <f>'報告書（事業主控）'!$F$160</f>
        <v>0</v>
      </c>
      <c r="F76" s="147" t="str">
        <f>'報告書（事業主控）'!AW148</f>
        <v>下</v>
      </c>
      <c r="G76" s="225" t="str">
        <f>IF(ISERROR(VLOOKUP(E76,労務比率,'報告書（事業主控）'!AX148,FALSE)),"",VLOOKUP(E76,労務比率,'報告書（事業主控）'!AX148,FALSE))</f>
        <v/>
      </c>
      <c r="H76" s="225" t="str">
        <f>IF(ISERROR(VLOOKUP(E76,労務比率,'報告書（事業主控）'!AX148+1,FALSE)),"",VLOOKUP(E76,労務比率,'報告書（事業主控）'!AX148+1,FALSE))</f>
        <v/>
      </c>
      <c r="I76" s="147">
        <f>'報告書（事業主控）'!AH149</f>
        <v>0</v>
      </c>
      <c r="J76" s="147">
        <f>'報告書（事業主控）'!AH148</f>
        <v>0</v>
      </c>
      <c r="K76" s="147">
        <f>'報告書（事業主控）'!AN148</f>
        <v>0</v>
      </c>
      <c r="L76" s="309">
        <f t="shared" si="17"/>
        <v>0</v>
      </c>
      <c r="M76" s="225">
        <f t="shared" si="22"/>
        <v>0</v>
      </c>
      <c r="N76" s="313">
        <f t="shared" si="21"/>
        <v>0</v>
      </c>
      <c r="O76" s="312">
        <f t="shared" si="24"/>
        <v>0</v>
      </c>
      <c r="P76" s="312"/>
      <c r="Q76" s="312"/>
      <c r="R76" s="313">
        <f>IF(AND(J76=0,C76&gt;=設定シート!E$85,C76&lt;=設定シート!G$85),1,0)</f>
        <v>0</v>
      </c>
    </row>
    <row r="77" spans="1:18" ht="15" customHeight="1" x14ac:dyDescent="0.15">
      <c r="B77" s="147">
        <v>5</v>
      </c>
      <c r="C77" s="147" t="str">
        <f>'報告書（事業主控）'!AV150</f>
        <v/>
      </c>
      <c r="E77" s="147">
        <f>'報告書（事業主控）'!$F$160</f>
        <v>0</v>
      </c>
      <c r="F77" s="147" t="str">
        <f>'報告書（事業主控）'!AW150</f>
        <v>下</v>
      </c>
      <c r="G77" s="225" t="str">
        <f>IF(ISERROR(VLOOKUP(E77,労務比率,'報告書（事業主控）'!AX150,FALSE)),"",VLOOKUP(E77,労務比率,'報告書（事業主控）'!AX150,FALSE))</f>
        <v/>
      </c>
      <c r="H77" s="225" t="str">
        <f>IF(ISERROR(VLOOKUP(E77,労務比率,'報告書（事業主控）'!AX150+1,FALSE)),"",VLOOKUP(E77,労務比率,'報告書（事業主控）'!AX150+1,FALSE))</f>
        <v/>
      </c>
      <c r="I77" s="147">
        <f>'報告書（事業主控）'!AH151</f>
        <v>0</v>
      </c>
      <c r="J77" s="147">
        <f>'報告書（事業主控）'!AH150</f>
        <v>0</v>
      </c>
      <c r="K77" s="147">
        <f>'報告書（事業主控）'!AN150</f>
        <v>0</v>
      </c>
      <c r="L77" s="309">
        <f t="shared" si="17"/>
        <v>0</v>
      </c>
      <c r="M77" s="225">
        <f t="shared" si="22"/>
        <v>0</v>
      </c>
      <c r="N77" s="313">
        <f t="shared" si="21"/>
        <v>0</v>
      </c>
      <c r="O77" s="312">
        <f t="shared" si="24"/>
        <v>0</v>
      </c>
      <c r="P77" s="312"/>
      <c r="Q77" s="312"/>
      <c r="R77" s="313">
        <f>IF(AND(J77=0,C77&gt;=設定シート!E$85,C77&lt;=設定シート!G$85),1,0)</f>
        <v>0</v>
      </c>
    </row>
    <row r="78" spans="1:18" ht="15" customHeight="1" x14ac:dyDescent="0.15">
      <c r="B78" s="147">
        <v>6</v>
      </c>
      <c r="C78" s="147" t="str">
        <f>'報告書（事業主控）'!AV152</f>
        <v/>
      </c>
      <c r="E78" s="147">
        <f>'報告書（事業主控）'!$F$160</f>
        <v>0</v>
      </c>
      <c r="F78" s="147" t="str">
        <f>'報告書（事業主控）'!AW152</f>
        <v>下</v>
      </c>
      <c r="G78" s="225" t="str">
        <f>IF(ISERROR(VLOOKUP(E78,労務比率,'報告書（事業主控）'!AX152,FALSE)),"",VLOOKUP(E78,労務比率,'報告書（事業主控）'!AX152,FALSE))</f>
        <v/>
      </c>
      <c r="H78" s="225" t="str">
        <f>IF(ISERROR(VLOOKUP(E78,労務比率,'報告書（事業主控）'!AX152+1,FALSE)),"",VLOOKUP(E78,労務比率,'報告書（事業主控）'!AX152+1,FALSE))</f>
        <v/>
      </c>
      <c r="I78" s="147">
        <f>'報告書（事業主控）'!AH153</f>
        <v>0</v>
      </c>
      <c r="J78" s="147">
        <f>'報告書（事業主控）'!AH152</f>
        <v>0</v>
      </c>
      <c r="K78" s="147">
        <f>'報告書（事業主控）'!AN152</f>
        <v>0</v>
      </c>
      <c r="L78" s="309">
        <f t="shared" si="17"/>
        <v>0</v>
      </c>
      <c r="M78" s="225">
        <f t="shared" si="22"/>
        <v>0</v>
      </c>
      <c r="N78" s="313">
        <f t="shared" si="21"/>
        <v>0</v>
      </c>
      <c r="O78" s="312">
        <f t="shared" si="24"/>
        <v>0</v>
      </c>
      <c r="P78" s="312"/>
      <c r="Q78" s="312"/>
      <c r="R78" s="313">
        <f>IF(AND(J78=0,C78&gt;=設定シート!E$85,C78&lt;=設定シート!G$85),1,0)</f>
        <v>0</v>
      </c>
    </row>
    <row r="79" spans="1:18" ht="15" customHeight="1" x14ac:dyDescent="0.15">
      <c r="B79" s="147">
        <v>7</v>
      </c>
      <c r="C79" s="147" t="str">
        <f>'報告書（事業主控）'!AV154</f>
        <v/>
      </c>
      <c r="E79" s="147">
        <f>'報告書（事業主控）'!$F$160</f>
        <v>0</v>
      </c>
      <c r="F79" s="147" t="str">
        <f>'報告書（事業主控）'!AW154</f>
        <v>下</v>
      </c>
      <c r="G79" s="225" t="str">
        <f>IF(ISERROR(VLOOKUP(E79,労務比率,'報告書（事業主控）'!AX154,FALSE)),"",VLOOKUP(E79,労務比率,'報告書（事業主控）'!AX154,FALSE))</f>
        <v/>
      </c>
      <c r="H79" s="225" t="str">
        <f>IF(ISERROR(VLOOKUP(E79,労務比率,'報告書（事業主控）'!AX154+1,FALSE)),"",VLOOKUP(E79,労務比率,'報告書（事業主控）'!AX154+1,FALSE))</f>
        <v/>
      </c>
      <c r="I79" s="147">
        <f>'報告書（事業主控）'!AH155</f>
        <v>0</v>
      </c>
      <c r="J79" s="147">
        <f>'報告書（事業主控）'!AH154</f>
        <v>0</v>
      </c>
      <c r="K79" s="147">
        <f>'報告書（事業主控）'!AN154</f>
        <v>0</v>
      </c>
      <c r="L79" s="309">
        <f t="shared" si="17"/>
        <v>0</v>
      </c>
      <c r="M79" s="225">
        <f t="shared" si="22"/>
        <v>0</v>
      </c>
      <c r="N79" s="313">
        <f t="shared" si="21"/>
        <v>0</v>
      </c>
      <c r="O79" s="312">
        <f t="shared" si="24"/>
        <v>0</v>
      </c>
      <c r="P79" s="312"/>
      <c r="Q79" s="312"/>
      <c r="R79" s="313">
        <f>IF(AND(J79=0,C79&gt;=設定シート!E$85,C79&lt;=設定シート!G$85),1,0)</f>
        <v>0</v>
      </c>
    </row>
    <row r="80" spans="1:18" ht="15" customHeight="1" x14ac:dyDescent="0.15">
      <c r="B80" s="147">
        <v>8</v>
      </c>
      <c r="C80" s="147" t="str">
        <f>'報告書（事業主控）'!AV156</f>
        <v/>
      </c>
      <c r="E80" s="147">
        <f>'報告書（事業主控）'!$F$160</f>
        <v>0</v>
      </c>
      <c r="F80" s="147" t="str">
        <f>'報告書（事業主控）'!AW156</f>
        <v>下</v>
      </c>
      <c r="G80" s="225" t="str">
        <f>IF(ISERROR(VLOOKUP(E80,労務比率,'報告書（事業主控）'!AX156,FALSE)),"",VLOOKUP(E80,労務比率,'報告書（事業主控）'!AX156,FALSE))</f>
        <v/>
      </c>
      <c r="H80" s="225" t="str">
        <f>IF(ISERROR(VLOOKUP(E80,労務比率,'報告書（事業主控）'!AX156+1,FALSE)),"",VLOOKUP(E80,労務比率,'報告書（事業主控）'!AX156+1,FALSE))</f>
        <v/>
      </c>
      <c r="I80" s="147">
        <f>'報告書（事業主控）'!AH157</f>
        <v>0</v>
      </c>
      <c r="J80" s="147">
        <f>'報告書（事業主控）'!AH156</f>
        <v>0</v>
      </c>
      <c r="K80" s="147">
        <f>'報告書（事業主控）'!AN156</f>
        <v>0</v>
      </c>
      <c r="L80" s="309">
        <f t="shared" si="17"/>
        <v>0</v>
      </c>
      <c r="M80" s="225">
        <f t="shared" si="22"/>
        <v>0</v>
      </c>
      <c r="N80" s="313">
        <f t="shared" si="21"/>
        <v>0</v>
      </c>
      <c r="O80" s="312">
        <f t="shared" si="24"/>
        <v>0</v>
      </c>
      <c r="P80" s="312"/>
      <c r="Q80" s="312"/>
      <c r="R80" s="313">
        <f>IF(AND(J80=0,C80&gt;=設定シート!E$85,C80&lt;=設定シート!G$85),1,0)</f>
        <v>0</v>
      </c>
    </row>
    <row r="81" spans="1:18" ht="15" customHeight="1" x14ac:dyDescent="0.15">
      <c r="B81" s="147">
        <v>9</v>
      </c>
      <c r="C81" s="147" t="str">
        <f>'報告書（事業主控）'!AV158</f>
        <v/>
      </c>
      <c r="E81" s="147">
        <f>'報告書（事業主控）'!$F$160</f>
        <v>0</v>
      </c>
      <c r="F81" s="147" t="str">
        <f>'報告書（事業主控）'!AW158</f>
        <v>下</v>
      </c>
      <c r="G81" s="225" t="str">
        <f>IF(ISERROR(VLOOKUP(E81,労務比率,'報告書（事業主控）'!AX158,FALSE)),"",VLOOKUP(E81,労務比率,'報告書（事業主控）'!AX158,FALSE))</f>
        <v/>
      </c>
      <c r="H81" s="225" t="str">
        <f>IF(ISERROR(VLOOKUP(E81,労務比率,'報告書（事業主控）'!AX158+1,FALSE)),"",VLOOKUP(E81,労務比率,'報告書（事業主控）'!AX158+1,FALSE))</f>
        <v/>
      </c>
      <c r="I81" s="147">
        <f>'報告書（事業主控）'!AH159</f>
        <v>0</v>
      </c>
      <c r="J81" s="147">
        <f>'報告書（事業主控）'!AH158</f>
        <v>0</v>
      </c>
      <c r="K81" s="147">
        <f>'報告書（事業主控）'!AN158</f>
        <v>0</v>
      </c>
      <c r="L81" s="309">
        <f t="shared" si="17"/>
        <v>0</v>
      </c>
      <c r="M81" s="225">
        <f t="shared" si="22"/>
        <v>0</v>
      </c>
      <c r="N81" s="313">
        <f t="shared" si="21"/>
        <v>0</v>
      </c>
      <c r="O81" s="312">
        <f t="shared" si="24"/>
        <v>0</v>
      </c>
      <c r="P81" s="312"/>
      <c r="Q81" s="312"/>
      <c r="R81" s="313">
        <f>IF(AND(J81=0,C81&gt;=設定シート!E$85,C81&lt;=設定シート!G$85),1,0)</f>
        <v>0</v>
      </c>
    </row>
    <row r="82" spans="1:18" ht="15" customHeight="1" x14ac:dyDescent="0.15">
      <c r="A82" s="147">
        <v>5</v>
      </c>
      <c r="B82" s="147">
        <v>1</v>
      </c>
      <c r="C82" s="147" t="str">
        <f>'報告書（事業主控）'!AV183</f>
        <v/>
      </c>
      <c r="E82" s="147">
        <f>'報告書（事業主控）'!$F$201</f>
        <v>0</v>
      </c>
      <c r="F82" s="147" t="str">
        <f>'報告書（事業主控）'!AW183</f>
        <v>下</v>
      </c>
      <c r="G82" s="225" t="str">
        <f>IF(ISERROR(VLOOKUP(E82,労務比率,'報告書（事業主控）'!AX183,FALSE)),"",VLOOKUP(E82,労務比率,'報告書（事業主控）'!AX183,FALSE))</f>
        <v/>
      </c>
      <c r="H82" s="225" t="str">
        <f>IF(ISERROR(VLOOKUP(E82,労務比率,'報告書（事業主控）'!AX183+1,FALSE)),"",VLOOKUP(E82,労務比率,'報告書（事業主控）'!AX183+1,FALSE))</f>
        <v/>
      </c>
      <c r="I82" s="147">
        <f>'報告書（事業主控）'!AH184</f>
        <v>0</v>
      </c>
      <c r="J82" s="147">
        <f>'報告書（事業主控）'!AH183</f>
        <v>0</v>
      </c>
      <c r="K82" s="147">
        <f>'報告書（事業主控）'!AN183</f>
        <v>0</v>
      </c>
      <c r="L82" s="309">
        <f t="shared" si="17"/>
        <v>0</v>
      </c>
      <c r="M82" s="225">
        <f t="shared" si="22"/>
        <v>0</v>
      </c>
      <c r="N82" s="313">
        <f t="shared" si="21"/>
        <v>0</v>
      </c>
      <c r="O82" s="312">
        <f t="shared" si="24"/>
        <v>0</v>
      </c>
      <c r="P82" s="313">
        <f>INT(SUMIF(O82:O90,0,I82:I90)*105/108)</f>
        <v>0</v>
      </c>
      <c r="Q82" s="316">
        <f>INT(P82*IF(COUNTIF(R82:R90,1)=0,0,SUMIF(R82:R90,1,G82:G90)/COUNTIF(R82:R90,1))/100)</f>
        <v>0</v>
      </c>
      <c r="R82" s="313">
        <f>IF(AND(J82=0,C82&gt;=設定シート!E$85,C82&lt;=設定シート!G$85),1,0)</f>
        <v>0</v>
      </c>
    </row>
    <row r="83" spans="1:18" ht="15" customHeight="1" x14ac:dyDescent="0.15">
      <c r="B83" s="147">
        <v>2</v>
      </c>
      <c r="C83" s="147" t="str">
        <f>'報告書（事業主控）'!AV185</f>
        <v/>
      </c>
      <c r="E83" s="147">
        <f>'報告書（事業主控）'!$F$201</f>
        <v>0</v>
      </c>
      <c r="F83" s="147" t="str">
        <f>'報告書（事業主控）'!AW185</f>
        <v>下</v>
      </c>
      <c r="G83" s="225" t="str">
        <f>IF(ISERROR(VLOOKUP(E83,労務比率,'報告書（事業主控）'!AX185,FALSE)),"",VLOOKUP(E83,労務比率,'報告書（事業主控）'!AX185,FALSE))</f>
        <v/>
      </c>
      <c r="H83" s="225" t="str">
        <f>IF(ISERROR(VLOOKUP(E83,労務比率,'報告書（事業主控）'!AX185+1,FALSE)),"",VLOOKUP(E83,労務比率,'報告書（事業主控）'!AX185+1,FALSE))</f>
        <v/>
      </c>
      <c r="I83" s="147">
        <f>'報告書（事業主控）'!AH186</f>
        <v>0</v>
      </c>
      <c r="J83" s="147">
        <f>'報告書（事業主控）'!AH185</f>
        <v>0</v>
      </c>
      <c r="K83" s="147">
        <f>'報告書（事業主控）'!AN185</f>
        <v>0</v>
      </c>
      <c r="L83" s="309">
        <f t="shared" si="17"/>
        <v>0</v>
      </c>
      <c r="M83" s="225">
        <f t="shared" si="22"/>
        <v>0</v>
      </c>
      <c r="N83" s="313">
        <f t="shared" si="21"/>
        <v>0</v>
      </c>
      <c r="O83" s="312">
        <f t="shared" si="24"/>
        <v>0</v>
      </c>
      <c r="P83" s="312"/>
      <c r="Q83" s="312"/>
      <c r="R83" s="313">
        <f>IF(AND(J83=0,C83&gt;=設定シート!E$85,C83&lt;=設定シート!G$85),1,0)</f>
        <v>0</v>
      </c>
    </row>
    <row r="84" spans="1:18" ht="15" customHeight="1" x14ac:dyDescent="0.15">
      <c r="B84" s="147">
        <v>3</v>
      </c>
      <c r="C84" s="147" t="str">
        <f>'報告書（事業主控）'!AV187</f>
        <v/>
      </c>
      <c r="E84" s="147">
        <f>'報告書（事業主控）'!$F$201</f>
        <v>0</v>
      </c>
      <c r="F84" s="147" t="str">
        <f>'報告書（事業主控）'!AW187</f>
        <v>下</v>
      </c>
      <c r="G84" s="225" t="str">
        <f>IF(ISERROR(VLOOKUP(E84,労務比率,'報告書（事業主控）'!AX187,FALSE)),"",VLOOKUP(E84,労務比率,'報告書（事業主控）'!AX187,FALSE))</f>
        <v/>
      </c>
      <c r="H84" s="225" t="str">
        <f>IF(ISERROR(VLOOKUP(E84,労務比率,'報告書（事業主控）'!AX187+1,FALSE)),"",VLOOKUP(E84,労務比率,'報告書（事業主控）'!AX187+1,FALSE))</f>
        <v/>
      </c>
      <c r="I84" s="147">
        <f>'報告書（事業主控）'!AH188</f>
        <v>0</v>
      </c>
      <c r="J84" s="147">
        <f>'報告書（事業主控）'!AH187</f>
        <v>0</v>
      </c>
      <c r="K84" s="147">
        <f>'報告書（事業主控）'!AN187</f>
        <v>0</v>
      </c>
      <c r="L84" s="309">
        <f t="shared" si="17"/>
        <v>0</v>
      </c>
      <c r="M84" s="225">
        <f t="shared" si="22"/>
        <v>0</v>
      </c>
      <c r="N84" s="313">
        <f t="shared" si="21"/>
        <v>0</v>
      </c>
      <c r="O84" s="312">
        <f t="shared" si="24"/>
        <v>0</v>
      </c>
      <c r="P84" s="312"/>
      <c r="Q84" s="312"/>
      <c r="R84" s="313">
        <f>IF(AND(J84=0,C84&gt;=設定シート!E$85,C84&lt;=設定シート!G$85),1,0)</f>
        <v>0</v>
      </c>
    </row>
    <row r="85" spans="1:18" ht="15" customHeight="1" x14ac:dyDescent="0.15">
      <c r="B85" s="147">
        <v>4</v>
      </c>
      <c r="C85" s="147" t="str">
        <f>'報告書（事業主控）'!AV189</f>
        <v/>
      </c>
      <c r="E85" s="147">
        <f>'報告書（事業主控）'!$F$201</f>
        <v>0</v>
      </c>
      <c r="F85" s="147" t="str">
        <f>'報告書（事業主控）'!AW189</f>
        <v>下</v>
      </c>
      <c r="G85" s="225" t="str">
        <f>IF(ISERROR(VLOOKUP(E85,労務比率,'報告書（事業主控）'!AX189,FALSE)),"",VLOOKUP(E85,労務比率,'報告書（事業主控）'!AX189,FALSE))</f>
        <v/>
      </c>
      <c r="H85" s="225" t="str">
        <f>IF(ISERROR(VLOOKUP(E85,労務比率,'報告書（事業主控）'!AX189+1,FALSE)),"",VLOOKUP(E85,労務比率,'報告書（事業主控）'!AX189+1,FALSE))</f>
        <v/>
      </c>
      <c r="I85" s="147">
        <f>'報告書（事業主控）'!AH190</f>
        <v>0</v>
      </c>
      <c r="J85" s="147">
        <f>'報告書（事業主控）'!AH189</f>
        <v>0</v>
      </c>
      <c r="K85" s="147">
        <f>'報告書（事業主控）'!AN189</f>
        <v>0</v>
      </c>
      <c r="L85" s="309">
        <f t="shared" si="17"/>
        <v>0</v>
      </c>
      <c r="M85" s="225">
        <f t="shared" si="22"/>
        <v>0</v>
      </c>
      <c r="N85" s="313">
        <f t="shared" si="21"/>
        <v>0</v>
      </c>
      <c r="O85" s="312">
        <f t="shared" ref="O85:O148" si="25">IF(I85=N85,IF(ISERROR(ROUNDDOWN(I85*G85/100,0)+K85),0,ROUNDDOWN(I85*G85/100,0)+K85),0)</f>
        <v>0</v>
      </c>
      <c r="P85" s="312"/>
      <c r="Q85" s="312"/>
      <c r="R85" s="313">
        <f>IF(AND(J85=0,C85&gt;=設定シート!E$85,C85&lt;=設定シート!G$85),1,0)</f>
        <v>0</v>
      </c>
    </row>
    <row r="86" spans="1:18" ht="15" customHeight="1" x14ac:dyDescent="0.15">
      <c r="B86" s="147">
        <v>5</v>
      </c>
      <c r="C86" s="147" t="str">
        <f>'報告書（事業主控）'!AV191</f>
        <v/>
      </c>
      <c r="E86" s="147">
        <f>'報告書（事業主控）'!$F$201</f>
        <v>0</v>
      </c>
      <c r="F86" s="147" t="str">
        <f>'報告書（事業主控）'!AW191</f>
        <v>下</v>
      </c>
      <c r="G86" s="225" t="str">
        <f>IF(ISERROR(VLOOKUP(E86,労務比率,'報告書（事業主控）'!AX191,FALSE)),"",VLOOKUP(E86,労務比率,'報告書（事業主控）'!AX191,FALSE))</f>
        <v/>
      </c>
      <c r="H86" s="225" t="str">
        <f>IF(ISERROR(VLOOKUP(E86,労務比率,'報告書（事業主控）'!AX191+1,FALSE)),"",VLOOKUP(E86,労務比率,'報告書（事業主控）'!AX191+1,FALSE))</f>
        <v/>
      </c>
      <c r="I86" s="147">
        <f>'報告書（事業主控）'!AH192</f>
        <v>0</v>
      </c>
      <c r="J86" s="147">
        <f>'報告書（事業主控）'!AH191</f>
        <v>0</v>
      </c>
      <c r="K86" s="147">
        <f>'報告書（事業主控）'!AN191</f>
        <v>0</v>
      </c>
      <c r="L86" s="309">
        <f t="shared" si="17"/>
        <v>0</v>
      </c>
      <c r="M86" s="225">
        <f t="shared" si="22"/>
        <v>0</v>
      </c>
      <c r="N86" s="313">
        <f t="shared" si="21"/>
        <v>0</v>
      </c>
      <c r="O86" s="312">
        <f t="shared" si="25"/>
        <v>0</v>
      </c>
      <c r="P86" s="312"/>
      <c r="Q86" s="312"/>
      <c r="R86" s="313">
        <f>IF(AND(J86=0,C86&gt;=設定シート!E$85,C86&lt;=設定シート!G$85),1,0)</f>
        <v>0</v>
      </c>
    </row>
    <row r="87" spans="1:18" ht="15" customHeight="1" x14ac:dyDescent="0.15">
      <c r="B87" s="147">
        <v>6</v>
      </c>
      <c r="C87" s="147" t="str">
        <f>'報告書（事業主控）'!AV193</f>
        <v/>
      </c>
      <c r="E87" s="147">
        <f>'報告書（事業主控）'!$F$201</f>
        <v>0</v>
      </c>
      <c r="F87" s="147" t="str">
        <f>'報告書（事業主控）'!AW193</f>
        <v>下</v>
      </c>
      <c r="G87" s="225" t="str">
        <f>IF(ISERROR(VLOOKUP(E87,労務比率,'報告書（事業主控）'!AX193,FALSE)),"",VLOOKUP(E87,労務比率,'報告書（事業主控）'!AX193,FALSE))</f>
        <v/>
      </c>
      <c r="H87" s="225" t="str">
        <f>IF(ISERROR(VLOOKUP(E87,労務比率,'報告書（事業主控）'!AX193+1,FALSE)),"",VLOOKUP(E87,労務比率,'報告書（事業主控）'!AX193+1,FALSE))</f>
        <v/>
      </c>
      <c r="I87" s="147">
        <f>'報告書（事業主控）'!AH194</f>
        <v>0</v>
      </c>
      <c r="J87" s="147">
        <f>'報告書（事業主控）'!AH193</f>
        <v>0</v>
      </c>
      <c r="K87" s="147">
        <f>'報告書（事業主控）'!AN193</f>
        <v>0</v>
      </c>
      <c r="L87" s="309">
        <f t="shared" si="17"/>
        <v>0</v>
      </c>
      <c r="M87" s="225">
        <f t="shared" si="22"/>
        <v>0</v>
      </c>
      <c r="N87" s="313">
        <f t="shared" si="21"/>
        <v>0</v>
      </c>
      <c r="O87" s="312">
        <f t="shared" si="25"/>
        <v>0</v>
      </c>
      <c r="P87" s="312"/>
      <c r="Q87" s="312"/>
      <c r="R87" s="313">
        <f>IF(AND(J87=0,C87&gt;=設定シート!E$85,C87&lt;=設定シート!G$85),1,0)</f>
        <v>0</v>
      </c>
    </row>
    <row r="88" spans="1:18" ht="15" customHeight="1" x14ac:dyDescent="0.15">
      <c r="B88" s="147">
        <v>7</v>
      </c>
      <c r="C88" s="147" t="str">
        <f>'報告書（事業主控）'!AV195</f>
        <v/>
      </c>
      <c r="E88" s="147">
        <f>'報告書（事業主控）'!$F$201</f>
        <v>0</v>
      </c>
      <c r="F88" s="147" t="str">
        <f>'報告書（事業主控）'!AW195</f>
        <v>下</v>
      </c>
      <c r="G88" s="225" t="str">
        <f>IF(ISERROR(VLOOKUP(E88,労務比率,'報告書（事業主控）'!AX195,FALSE)),"",VLOOKUP(E88,労務比率,'報告書（事業主控）'!AX195,FALSE))</f>
        <v/>
      </c>
      <c r="H88" s="225" t="str">
        <f>IF(ISERROR(VLOOKUP(E88,労務比率,'報告書（事業主控）'!AX195+1,FALSE)),"",VLOOKUP(E88,労務比率,'報告書（事業主控）'!AX195+1,FALSE))</f>
        <v/>
      </c>
      <c r="I88" s="147">
        <f>'報告書（事業主控）'!AH196</f>
        <v>0</v>
      </c>
      <c r="J88" s="147">
        <f>'報告書（事業主控）'!AH195</f>
        <v>0</v>
      </c>
      <c r="K88" s="147">
        <f>'報告書（事業主控）'!AN195</f>
        <v>0</v>
      </c>
      <c r="L88" s="309">
        <f t="shared" si="17"/>
        <v>0</v>
      </c>
      <c r="M88" s="225">
        <f t="shared" si="22"/>
        <v>0</v>
      </c>
      <c r="N88" s="313">
        <f t="shared" si="21"/>
        <v>0</v>
      </c>
      <c r="O88" s="312">
        <f t="shared" si="25"/>
        <v>0</v>
      </c>
      <c r="P88" s="312"/>
      <c r="Q88" s="312"/>
      <c r="R88" s="313">
        <f>IF(AND(J88=0,C88&gt;=設定シート!E$85,C88&lt;=設定シート!G$85),1,0)</f>
        <v>0</v>
      </c>
    </row>
    <row r="89" spans="1:18" ht="15" customHeight="1" x14ac:dyDescent="0.15">
      <c r="B89" s="147">
        <v>8</v>
      </c>
      <c r="C89" s="147" t="str">
        <f>'報告書（事業主控）'!AV197</f>
        <v/>
      </c>
      <c r="E89" s="147">
        <f>'報告書（事業主控）'!$F$201</f>
        <v>0</v>
      </c>
      <c r="F89" s="147" t="str">
        <f>'報告書（事業主控）'!AW197</f>
        <v>下</v>
      </c>
      <c r="G89" s="225" t="str">
        <f>IF(ISERROR(VLOOKUP(E89,労務比率,'報告書（事業主控）'!AX197,FALSE)),"",VLOOKUP(E89,労務比率,'報告書（事業主控）'!AX197,FALSE))</f>
        <v/>
      </c>
      <c r="H89" s="225" t="str">
        <f>IF(ISERROR(VLOOKUP(E89,労務比率,'報告書（事業主控）'!AX197+1,FALSE)),"",VLOOKUP(E89,労務比率,'報告書（事業主控）'!AX197+1,FALSE))</f>
        <v/>
      </c>
      <c r="I89" s="147">
        <f>'報告書（事業主控）'!AH198</f>
        <v>0</v>
      </c>
      <c r="J89" s="147">
        <f>'報告書（事業主控）'!AH197</f>
        <v>0</v>
      </c>
      <c r="K89" s="147">
        <f>'報告書（事業主控）'!AN197</f>
        <v>0</v>
      </c>
      <c r="L89" s="309">
        <f t="shared" si="17"/>
        <v>0</v>
      </c>
      <c r="M89" s="225">
        <f t="shared" si="22"/>
        <v>0</v>
      </c>
      <c r="N89" s="313">
        <f t="shared" si="21"/>
        <v>0</v>
      </c>
      <c r="O89" s="312">
        <f t="shared" si="25"/>
        <v>0</v>
      </c>
      <c r="P89" s="312"/>
      <c r="Q89" s="312"/>
      <c r="R89" s="313">
        <f>IF(AND(J89=0,C89&gt;=設定シート!E$85,C89&lt;=設定シート!G$85),1,0)</f>
        <v>0</v>
      </c>
    </row>
    <row r="90" spans="1:18" ht="15" customHeight="1" x14ac:dyDescent="0.15">
      <c r="B90" s="147">
        <v>9</v>
      </c>
      <c r="C90" s="147" t="str">
        <f>'報告書（事業主控）'!AV199</f>
        <v/>
      </c>
      <c r="E90" s="147">
        <f>'報告書（事業主控）'!$F$201</f>
        <v>0</v>
      </c>
      <c r="F90" s="147" t="str">
        <f>'報告書（事業主控）'!AW199</f>
        <v>下</v>
      </c>
      <c r="G90" s="225" t="str">
        <f>IF(ISERROR(VLOOKUP(E90,労務比率,'報告書（事業主控）'!AX199,FALSE)),"",VLOOKUP(E90,労務比率,'報告書（事業主控）'!AX199,FALSE))</f>
        <v/>
      </c>
      <c r="H90" s="225" t="str">
        <f>IF(ISERROR(VLOOKUP(E90,労務比率,'報告書（事業主控）'!AX199+1,FALSE)),"",VLOOKUP(E90,労務比率,'報告書（事業主控）'!AX199+1,FALSE))</f>
        <v/>
      </c>
      <c r="I90" s="147">
        <f>'報告書（事業主控）'!AH200</f>
        <v>0</v>
      </c>
      <c r="J90" s="147">
        <f>'報告書（事業主控）'!AH199</f>
        <v>0</v>
      </c>
      <c r="K90" s="147">
        <f>'報告書（事業主控）'!AN199</f>
        <v>0</v>
      </c>
      <c r="L90" s="309">
        <f t="shared" si="17"/>
        <v>0</v>
      </c>
      <c r="M90" s="225">
        <f t="shared" si="22"/>
        <v>0</v>
      </c>
      <c r="N90" s="313">
        <f t="shared" si="21"/>
        <v>0</v>
      </c>
      <c r="O90" s="312">
        <f t="shared" si="25"/>
        <v>0</v>
      </c>
      <c r="P90" s="312"/>
      <c r="Q90" s="312"/>
      <c r="R90" s="313">
        <f>IF(AND(J90=0,C90&gt;=設定シート!E$85,C90&lt;=設定シート!G$85),1,0)</f>
        <v>0</v>
      </c>
    </row>
    <row r="91" spans="1:18" ht="15" customHeight="1" x14ac:dyDescent="0.15">
      <c r="A91" s="147">
        <v>6</v>
      </c>
      <c r="B91" s="147">
        <v>1</v>
      </c>
      <c r="C91" s="147" t="str">
        <f>'報告書（事業主控）'!AV224</f>
        <v/>
      </c>
      <c r="E91" s="147">
        <f>'報告書（事業主控）'!$F$242</f>
        <v>0</v>
      </c>
      <c r="F91" s="147" t="str">
        <f>'報告書（事業主控）'!AW224</f>
        <v>下</v>
      </c>
      <c r="G91" s="225" t="str">
        <f>IF(ISERROR(VLOOKUP(E91,労務比率,'報告書（事業主控）'!AX224,FALSE)),"",VLOOKUP(E91,労務比率,'報告書（事業主控）'!AX224,FALSE))</f>
        <v/>
      </c>
      <c r="H91" s="225" t="str">
        <f>IF(ISERROR(VLOOKUP(E91,労務比率,'報告書（事業主控）'!AX224+1,FALSE)),"",VLOOKUP(E91,労務比率,'報告書（事業主控）'!AX224+1,FALSE))</f>
        <v/>
      </c>
      <c r="I91" s="147">
        <f>'報告書（事業主控）'!AH225</f>
        <v>0</v>
      </c>
      <c r="J91" s="147">
        <f>'報告書（事業主控）'!AH224</f>
        <v>0</v>
      </c>
      <c r="K91" s="147">
        <f>'報告書（事業主控）'!AN224</f>
        <v>0</v>
      </c>
      <c r="L91" s="309">
        <f t="shared" si="17"/>
        <v>0</v>
      </c>
      <c r="M91" s="225">
        <f t="shared" si="22"/>
        <v>0</v>
      </c>
      <c r="N91" s="313">
        <f t="shared" si="21"/>
        <v>0</v>
      </c>
      <c r="O91" s="312">
        <f t="shared" si="25"/>
        <v>0</v>
      </c>
      <c r="P91" s="313">
        <f>INT(SUMIF(O91:O99,0,I91:I99)*105/108)</f>
        <v>0</v>
      </c>
      <c r="Q91" s="316">
        <f>INT(P91*IF(COUNTIF(R91:R99,1)=0,0,SUMIF(R91:R99,1,G91:G99)/COUNTIF(R91:R99,1))/100)</f>
        <v>0</v>
      </c>
      <c r="R91" s="313">
        <f>IF(AND(J91=0,C91&gt;=設定シート!E$85,C91&lt;=設定シート!G$85),1,0)</f>
        <v>0</v>
      </c>
    </row>
    <row r="92" spans="1:18" ht="15" customHeight="1" x14ac:dyDescent="0.15">
      <c r="B92" s="147">
        <v>2</v>
      </c>
      <c r="C92" s="147" t="str">
        <f>'報告書（事業主控）'!AV226</f>
        <v/>
      </c>
      <c r="E92" s="147">
        <f>'報告書（事業主控）'!$F$242</f>
        <v>0</v>
      </c>
      <c r="F92" s="147" t="str">
        <f>'報告書（事業主控）'!AW226</f>
        <v>下</v>
      </c>
      <c r="G92" s="225" t="str">
        <f>IF(ISERROR(VLOOKUP(E92,労務比率,'報告書（事業主控）'!AX226,FALSE)),"",VLOOKUP(E92,労務比率,'報告書（事業主控）'!AX226,FALSE))</f>
        <v/>
      </c>
      <c r="H92" s="225" t="str">
        <f>IF(ISERROR(VLOOKUP(E92,労務比率,'報告書（事業主控）'!AX226+1,FALSE)),"",VLOOKUP(E92,労務比率,'報告書（事業主控）'!AX226+1,FALSE))</f>
        <v/>
      </c>
      <c r="I92" s="147">
        <f>'報告書（事業主控）'!AH227</f>
        <v>0</v>
      </c>
      <c r="J92" s="147">
        <f>'報告書（事業主控）'!AH226</f>
        <v>0</v>
      </c>
      <c r="K92" s="147">
        <f>'報告書（事業主控）'!AN226</f>
        <v>0</v>
      </c>
      <c r="L92" s="309">
        <f t="shared" si="17"/>
        <v>0</v>
      </c>
      <c r="M92" s="225">
        <f t="shared" si="22"/>
        <v>0</v>
      </c>
      <c r="N92" s="313">
        <f t="shared" si="21"/>
        <v>0</v>
      </c>
      <c r="O92" s="312">
        <f t="shared" si="25"/>
        <v>0</v>
      </c>
      <c r="P92" s="313"/>
      <c r="Q92" s="313"/>
      <c r="R92" s="313">
        <f>IF(AND(J92=0,C92&gt;=設定シート!E$85,C92&lt;=設定シート!G$85),1,0)</f>
        <v>0</v>
      </c>
    </row>
    <row r="93" spans="1:18" ht="15" customHeight="1" x14ac:dyDescent="0.15">
      <c r="B93" s="147">
        <v>3</v>
      </c>
      <c r="C93" s="147" t="str">
        <f>'報告書（事業主控）'!AV228</f>
        <v/>
      </c>
      <c r="E93" s="147">
        <f>'報告書（事業主控）'!$F$242</f>
        <v>0</v>
      </c>
      <c r="F93" s="147" t="str">
        <f>'報告書（事業主控）'!AW228</f>
        <v>下</v>
      </c>
      <c r="G93" s="225" t="str">
        <f>IF(ISERROR(VLOOKUP(E93,労務比率,'報告書（事業主控）'!AX228,FALSE)),"",VLOOKUP(E93,労務比率,'報告書（事業主控）'!AX228,FALSE))</f>
        <v/>
      </c>
      <c r="H93" s="225" t="str">
        <f>IF(ISERROR(VLOOKUP(E93,労務比率,'報告書（事業主控）'!AX228+1,FALSE)),"",VLOOKUP(E93,労務比率,'報告書（事業主控）'!AX228+1,FALSE))</f>
        <v/>
      </c>
      <c r="I93" s="147">
        <f>'報告書（事業主控）'!AH229</f>
        <v>0</v>
      </c>
      <c r="J93" s="147">
        <f>'報告書（事業主控）'!AH228</f>
        <v>0</v>
      </c>
      <c r="K93" s="147">
        <f>'報告書（事業主控）'!AN228</f>
        <v>0</v>
      </c>
      <c r="L93" s="309">
        <f t="shared" si="17"/>
        <v>0</v>
      </c>
      <c r="M93" s="225">
        <f t="shared" si="22"/>
        <v>0</v>
      </c>
      <c r="N93" s="313">
        <f t="shared" si="21"/>
        <v>0</v>
      </c>
      <c r="O93" s="312">
        <f t="shared" si="25"/>
        <v>0</v>
      </c>
      <c r="P93" s="313"/>
      <c r="Q93" s="313"/>
      <c r="R93" s="313">
        <f>IF(AND(J93=0,C93&gt;=設定シート!E$85,C93&lt;=設定シート!G$85),1,0)</f>
        <v>0</v>
      </c>
    </row>
    <row r="94" spans="1:18" ht="15" customHeight="1" x14ac:dyDescent="0.15">
      <c r="B94" s="147">
        <v>4</v>
      </c>
      <c r="C94" s="147" t="str">
        <f>'報告書（事業主控）'!AV230</f>
        <v/>
      </c>
      <c r="E94" s="147">
        <f>'報告書（事業主控）'!$F$242</f>
        <v>0</v>
      </c>
      <c r="F94" s="147" t="str">
        <f>'報告書（事業主控）'!AW230</f>
        <v>下</v>
      </c>
      <c r="G94" s="225" t="str">
        <f>IF(ISERROR(VLOOKUP(E94,労務比率,'報告書（事業主控）'!AX230,FALSE)),"",VLOOKUP(E94,労務比率,'報告書（事業主控）'!AX230,FALSE))</f>
        <v/>
      </c>
      <c r="H94" s="225" t="str">
        <f>IF(ISERROR(VLOOKUP(E94,労務比率,'報告書（事業主控）'!AX230+1,FALSE)),"",VLOOKUP(E94,労務比率,'報告書（事業主控）'!AX230+1,FALSE))</f>
        <v/>
      </c>
      <c r="I94" s="147">
        <f>'報告書（事業主控）'!AH231</f>
        <v>0</v>
      </c>
      <c r="J94" s="147">
        <f>'報告書（事業主控）'!AH230</f>
        <v>0</v>
      </c>
      <c r="K94" s="147">
        <f>'報告書（事業主控）'!AN230</f>
        <v>0</v>
      </c>
      <c r="L94" s="309">
        <f t="shared" si="17"/>
        <v>0</v>
      </c>
      <c r="M94" s="225">
        <f t="shared" si="22"/>
        <v>0</v>
      </c>
      <c r="N94" s="313">
        <f t="shared" si="21"/>
        <v>0</v>
      </c>
      <c r="O94" s="312">
        <f t="shared" si="25"/>
        <v>0</v>
      </c>
      <c r="P94" s="313"/>
      <c r="Q94" s="313"/>
      <c r="R94" s="313">
        <f>IF(AND(J94=0,C94&gt;=設定シート!E$85,C94&lt;=設定シート!G$85),1,0)</f>
        <v>0</v>
      </c>
    </row>
    <row r="95" spans="1:18" ht="15" customHeight="1" x14ac:dyDescent="0.15">
      <c r="B95" s="147">
        <v>5</v>
      </c>
      <c r="C95" s="147" t="str">
        <f>'報告書（事業主控）'!AV232</f>
        <v/>
      </c>
      <c r="E95" s="147">
        <f>'報告書（事業主控）'!$F$242</f>
        <v>0</v>
      </c>
      <c r="F95" s="147" t="str">
        <f>'報告書（事業主控）'!AW232</f>
        <v>下</v>
      </c>
      <c r="G95" s="225" t="str">
        <f>IF(ISERROR(VLOOKUP(E95,労務比率,'報告書（事業主控）'!AX232,FALSE)),"",VLOOKUP(E95,労務比率,'報告書（事業主控）'!AX232,FALSE))</f>
        <v/>
      </c>
      <c r="H95" s="225" t="str">
        <f>IF(ISERROR(VLOOKUP(E95,労務比率,'報告書（事業主控）'!AX232+1,FALSE)),"",VLOOKUP(E95,労務比率,'報告書（事業主控）'!AX232+1,FALSE))</f>
        <v/>
      </c>
      <c r="I95" s="147">
        <f>'報告書（事業主控）'!AH233</f>
        <v>0</v>
      </c>
      <c r="J95" s="147">
        <f>'報告書（事業主控）'!AH232</f>
        <v>0</v>
      </c>
      <c r="K95" s="147">
        <f>'報告書（事業主控）'!AN232</f>
        <v>0</v>
      </c>
      <c r="L95" s="309">
        <f t="shared" si="17"/>
        <v>0</v>
      </c>
      <c r="M95" s="225">
        <f t="shared" si="22"/>
        <v>0</v>
      </c>
      <c r="N95" s="313">
        <f t="shared" si="21"/>
        <v>0</v>
      </c>
      <c r="O95" s="312">
        <f t="shared" si="25"/>
        <v>0</v>
      </c>
      <c r="P95" s="313"/>
      <c r="Q95" s="313"/>
      <c r="R95" s="313">
        <f>IF(AND(J95=0,C95&gt;=設定シート!E$85,C95&lt;=設定シート!G$85),1,0)</f>
        <v>0</v>
      </c>
    </row>
    <row r="96" spans="1:18" ht="15" customHeight="1" x14ac:dyDescent="0.15">
      <c r="B96" s="147">
        <v>6</v>
      </c>
      <c r="C96" s="147" t="str">
        <f>'報告書（事業主控）'!AV234</f>
        <v/>
      </c>
      <c r="E96" s="147">
        <f>'報告書（事業主控）'!$F$242</f>
        <v>0</v>
      </c>
      <c r="F96" s="147" t="str">
        <f>'報告書（事業主控）'!AW234</f>
        <v>下</v>
      </c>
      <c r="G96" s="225" t="str">
        <f>IF(ISERROR(VLOOKUP(E96,労務比率,'報告書（事業主控）'!AX234,FALSE)),"",VLOOKUP(E96,労務比率,'報告書（事業主控）'!AX234,FALSE))</f>
        <v/>
      </c>
      <c r="H96" s="225" t="str">
        <f>IF(ISERROR(VLOOKUP(E96,労務比率,'報告書（事業主控）'!AX234+1,FALSE)),"",VLOOKUP(E96,労務比率,'報告書（事業主控）'!AX234+1,FALSE))</f>
        <v/>
      </c>
      <c r="I96" s="147">
        <f>'報告書（事業主控）'!AH235</f>
        <v>0</v>
      </c>
      <c r="J96" s="147">
        <f>'報告書（事業主控）'!AH234</f>
        <v>0</v>
      </c>
      <c r="K96" s="147">
        <f>'報告書（事業主控）'!AN234</f>
        <v>0</v>
      </c>
      <c r="L96" s="309">
        <f t="shared" si="17"/>
        <v>0</v>
      </c>
      <c r="M96" s="225">
        <f t="shared" si="22"/>
        <v>0</v>
      </c>
      <c r="N96" s="313">
        <f t="shared" si="21"/>
        <v>0</v>
      </c>
      <c r="O96" s="312">
        <f t="shared" si="25"/>
        <v>0</v>
      </c>
      <c r="P96" s="313"/>
      <c r="Q96" s="313"/>
      <c r="R96" s="313">
        <f>IF(AND(J96=0,C96&gt;=設定シート!E$85,C96&lt;=設定シート!G$85),1,0)</f>
        <v>0</v>
      </c>
    </row>
    <row r="97" spans="1:18" ht="15" customHeight="1" x14ac:dyDescent="0.15">
      <c r="B97" s="147">
        <v>7</v>
      </c>
      <c r="C97" s="147" t="str">
        <f>'報告書（事業主控）'!AV236</f>
        <v/>
      </c>
      <c r="E97" s="147">
        <f>'報告書（事業主控）'!$F$242</f>
        <v>0</v>
      </c>
      <c r="F97" s="147" t="str">
        <f>'報告書（事業主控）'!AW236</f>
        <v>下</v>
      </c>
      <c r="G97" s="225" t="str">
        <f>IF(ISERROR(VLOOKUP(E97,労務比率,'報告書（事業主控）'!AX236,FALSE)),"",VLOOKUP(E97,労務比率,'報告書（事業主控）'!AX236,FALSE))</f>
        <v/>
      </c>
      <c r="H97" s="225" t="str">
        <f>IF(ISERROR(VLOOKUP(E97,労務比率,'報告書（事業主控）'!AX236+1,FALSE)),"",VLOOKUP(E97,労務比率,'報告書（事業主控）'!AX236+1,FALSE))</f>
        <v/>
      </c>
      <c r="I97" s="147">
        <f>'報告書（事業主控）'!AH237</f>
        <v>0</v>
      </c>
      <c r="J97" s="147">
        <f>'報告書（事業主控）'!AH236</f>
        <v>0</v>
      </c>
      <c r="K97" s="147">
        <f>'報告書（事業主控）'!AN236</f>
        <v>0</v>
      </c>
      <c r="L97" s="309">
        <f t="shared" si="17"/>
        <v>0</v>
      </c>
      <c r="M97" s="225">
        <f t="shared" si="22"/>
        <v>0</v>
      </c>
      <c r="N97" s="313">
        <f t="shared" si="21"/>
        <v>0</v>
      </c>
      <c r="O97" s="312">
        <f t="shared" si="25"/>
        <v>0</v>
      </c>
      <c r="P97" s="313"/>
      <c r="Q97" s="313"/>
      <c r="R97" s="313">
        <f>IF(AND(J97=0,C97&gt;=設定シート!E$85,C97&lt;=設定シート!G$85),1,0)</f>
        <v>0</v>
      </c>
    </row>
    <row r="98" spans="1:18" ht="15" customHeight="1" x14ac:dyDescent="0.15">
      <c r="B98" s="147">
        <v>8</v>
      </c>
      <c r="C98" s="147" t="str">
        <f>'報告書（事業主控）'!AV238</f>
        <v/>
      </c>
      <c r="E98" s="147">
        <f>'報告書（事業主控）'!$F$242</f>
        <v>0</v>
      </c>
      <c r="F98" s="147" t="str">
        <f>'報告書（事業主控）'!AW238</f>
        <v>下</v>
      </c>
      <c r="G98" s="225" t="str">
        <f>IF(ISERROR(VLOOKUP(E98,労務比率,'報告書（事業主控）'!AX238,FALSE)),"",VLOOKUP(E98,労務比率,'報告書（事業主控）'!AX238,FALSE))</f>
        <v/>
      </c>
      <c r="H98" s="225" t="str">
        <f>IF(ISERROR(VLOOKUP(E98,労務比率,'報告書（事業主控）'!AX238+1,FALSE)),"",VLOOKUP(E98,労務比率,'報告書（事業主控）'!AX238+1,FALSE))</f>
        <v/>
      </c>
      <c r="I98" s="147">
        <f>'報告書（事業主控）'!AH239</f>
        <v>0</v>
      </c>
      <c r="J98" s="147">
        <f>'報告書（事業主控）'!AH238</f>
        <v>0</v>
      </c>
      <c r="K98" s="147">
        <f>'報告書（事業主控）'!AN238</f>
        <v>0</v>
      </c>
      <c r="L98" s="309">
        <f t="shared" si="17"/>
        <v>0</v>
      </c>
      <c r="M98" s="225">
        <f t="shared" si="22"/>
        <v>0</v>
      </c>
      <c r="N98" s="313">
        <f t="shared" si="21"/>
        <v>0</v>
      </c>
      <c r="O98" s="312">
        <f t="shared" si="25"/>
        <v>0</v>
      </c>
      <c r="P98" s="313"/>
      <c r="Q98" s="313"/>
      <c r="R98" s="313">
        <f>IF(AND(J98=0,C98&gt;=設定シート!E$85,C98&lt;=設定シート!G$85),1,0)</f>
        <v>0</v>
      </c>
    </row>
    <row r="99" spans="1:18" ht="15" customHeight="1" x14ac:dyDescent="0.15">
      <c r="B99" s="147">
        <v>9</v>
      </c>
      <c r="C99" s="147" t="str">
        <f>'報告書（事業主控）'!AV240</f>
        <v/>
      </c>
      <c r="E99" s="147">
        <f>'報告書（事業主控）'!$F$242</f>
        <v>0</v>
      </c>
      <c r="F99" s="147" t="str">
        <f>'報告書（事業主控）'!AW240</f>
        <v>下</v>
      </c>
      <c r="G99" s="225" t="str">
        <f>IF(ISERROR(VLOOKUP(E99,労務比率,'報告書（事業主控）'!AX240,FALSE)),"",VLOOKUP(E99,労務比率,'報告書（事業主控）'!AX240,FALSE))</f>
        <v/>
      </c>
      <c r="H99" s="225" t="str">
        <f>IF(ISERROR(VLOOKUP(E99,労務比率,'報告書（事業主控）'!AX240+1,FALSE)),"",VLOOKUP(E99,労務比率,'報告書（事業主控）'!AX240+1,FALSE))</f>
        <v/>
      </c>
      <c r="I99" s="147">
        <f>'報告書（事業主控）'!AH241</f>
        <v>0</v>
      </c>
      <c r="J99" s="147">
        <f>'報告書（事業主控）'!AH240</f>
        <v>0</v>
      </c>
      <c r="K99" s="147">
        <f>'報告書（事業主控）'!AN240</f>
        <v>0</v>
      </c>
      <c r="L99" s="309">
        <f t="shared" si="17"/>
        <v>0</v>
      </c>
      <c r="M99" s="225">
        <f t="shared" si="22"/>
        <v>0</v>
      </c>
      <c r="N99" s="313">
        <f t="shared" si="21"/>
        <v>0</v>
      </c>
      <c r="O99" s="312">
        <f t="shared" si="25"/>
        <v>0</v>
      </c>
      <c r="P99" s="313"/>
      <c r="Q99" s="313"/>
      <c r="R99" s="313">
        <f>IF(AND(J99=0,C99&gt;=設定シート!E$85,C99&lt;=設定シート!G$85),1,0)</f>
        <v>0</v>
      </c>
    </row>
    <row r="100" spans="1:18" ht="15" customHeight="1" x14ac:dyDescent="0.15">
      <c r="A100" s="147">
        <v>7</v>
      </c>
      <c r="B100" s="147">
        <v>1</v>
      </c>
      <c r="C100" s="147" t="str">
        <f>'報告書（事業主控）'!AV265</f>
        <v/>
      </c>
      <c r="E100" s="147">
        <f>'報告書（事業主控）'!$F$283</f>
        <v>0</v>
      </c>
      <c r="F100" s="147" t="str">
        <f>'報告書（事業主控）'!AW265</f>
        <v>下</v>
      </c>
      <c r="G100" s="225" t="str">
        <f>IF(ISERROR(VLOOKUP(E100,労務比率,'報告書（事業主控）'!AX265,FALSE)),"",VLOOKUP(E100,労務比率,'報告書（事業主控）'!AX265,FALSE))</f>
        <v/>
      </c>
      <c r="H100" s="225" t="str">
        <f>IF(ISERROR(VLOOKUP(E100,労務比率,'報告書（事業主控）'!AX265+1,FALSE)),"",VLOOKUP(E100,労務比率,'報告書（事業主控）'!AX265+1,FALSE))</f>
        <v/>
      </c>
      <c r="I100" s="147">
        <f>'報告書（事業主控）'!AH266</f>
        <v>0</v>
      </c>
      <c r="J100" s="147">
        <f>'報告書（事業主控）'!AH265</f>
        <v>0</v>
      </c>
      <c r="K100" s="147">
        <f>'報告書（事業主控）'!AN265</f>
        <v>0</v>
      </c>
      <c r="L100" s="309">
        <f t="shared" si="17"/>
        <v>0</v>
      </c>
      <c r="M100" s="225">
        <f t="shared" si="22"/>
        <v>0</v>
      </c>
      <c r="N100" s="313">
        <f t="shared" si="21"/>
        <v>0</v>
      </c>
      <c r="O100" s="312">
        <f t="shared" si="25"/>
        <v>0</v>
      </c>
      <c r="P100" s="313">
        <f>INT(SUMIF(O100:O108,0,I100:I108)*105/108)</f>
        <v>0</v>
      </c>
      <c r="Q100" s="316">
        <f>INT(P100*IF(COUNTIF(R100:R108,1)=0,0,SUMIF(R100:R108,1,G100:G108)/COUNTIF(R100:R108,1))/100)</f>
        <v>0</v>
      </c>
      <c r="R100" s="313">
        <f>IF(AND(J100=0,C100&gt;=設定シート!E$85,C100&lt;=設定シート!G$85),1,0)</f>
        <v>0</v>
      </c>
    </row>
    <row r="101" spans="1:18" ht="15" customHeight="1" x14ac:dyDescent="0.15">
      <c r="B101" s="147">
        <v>2</v>
      </c>
      <c r="C101" s="147" t="str">
        <f>'報告書（事業主控）'!AV267</f>
        <v/>
      </c>
      <c r="E101" s="147">
        <f>'報告書（事業主控）'!$F$283</f>
        <v>0</v>
      </c>
      <c r="F101" s="147" t="str">
        <f>'報告書（事業主控）'!AW267</f>
        <v>下</v>
      </c>
      <c r="G101" s="225" t="str">
        <f>IF(ISERROR(VLOOKUP(E101,労務比率,'報告書（事業主控）'!AX267,FALSE)),"",VLOOKUP(E101,労務比率,'報告書（事業主控）'!AX267,FALSE))</f>
        <v/>
      </c>
      <c r="H101" s="225" t="str">
        <f>IF(ISERROR(VLOOKUP(E101,労務比率,'報告書（事業主控）'!AX267+1,FALSE)),"",VLOOKUP(E101,労務比率,'報告書（事業主控）'!AX267+1,FALSE))</f>
        <v/>
      </c>
      <c r="I101" s="147">
        <f>'報告書（事業主控）'!AH268</f>
        <v>0</v>
      </c>
      <c r="J101" s="147">
        <f>'報告書（事業主控）'!AH267</f>
        <v>0</v>
      </c>
      <c r="K101" s="147">
        <f>'報告書（事業主控）'!AN267</f>
        <v>0</v>
      </c>
      <c r="L101" s="309">
        <f t="shared" si="17"/>
        <v>0</v>
      </c>
      <c r="M101" s="225">
        <f t="shared" si="22"/>
        <v>0</v>
      </c>
      <c r="N101" s="313">
        <f t="shared" si="21"/>
        <v>0</v>
      </c>
      <c r="O101" s="312">
        <f t="shared" si="25"/>
        <v>0</v>
      </c>
      <c r="P101" s="313"/>
      <c r="Q101" s="313"/>
      <c r="R101" s="313">
        <f>IF(AND(J101=0,C101&gt;=設定シート!E$85,C101&lt;=設定シート!G$85),1,0)</f>
        <v>0</v>
      </c>
    </row>
    <row r="102" spans="1:18" ht="15" customHeight="1" x14ac:dyDescent="0.15">
      <c r="B102" s="147">
        <v>3</v>
      </c>
      <c r="C102" s="147" t="str">
        <f>'報告書（事業主控）'!AV269</f>
        <v/>
      </c>
      <c r="E102" s="147">
        <f>'報告書（事業主控）'!$F$283</f>
        <v>0</v>
      </c>
      <c r="F102" s="147" t="str">
        <f>'報告書（事業主控）'!AW269</f>
        <v>下</v>
      </c>
      <c r="G102" s="225" t="str">
        <f>IF(ISERROR(VLOOKUP(E102,労務比率,'報告書（事業主控）'!AX269,FALSE)),"",VLOOKUP(E102,労務比率,'報告書（事業主控）'!AX269,FALSE))</f>
        <v/>
      </c>
      <c r="H102" s="225" t="str">
        <f>IF(ISERROR(VLOOKUP(E102,労務比率,'報告書（事業主控）'!AX269+1,FALSE)),"",VLOOKUP(E102,労務比率,'報告書（事業主控）'!AX269+1,FALSE))</f>
        <v/>
      </c>
      <c r="I102" s="147">
        <f>'報告書（事業主控）'!AH270</f>
        <v>0</v>
      </c>
      <c r="J102" s="147">
        <f>'報告書（事業主控）'!AH269</f>
        <v>0</v>
      </c>
      <c r="K102" s="147">
        <f>'報告書（事業主控）'!AN269</f>
        <v>0</v>
      </c>
      <c r="L102" s="309">
        <f t="shared" si="17"/>
        <v>0</v>
      </c>
      <c r="M102" s="225">
        <f t="shared" si="22"/>
        <v>0</v>
      </c>
      <c r="N102" s="313">
        <f t="shared" si="21"/>
        <v>0</v>
      </c>
      <c r="O102" s="312">
        <f t="shared" si="25"/>
        <v>0</v>
      </c>
      <c r="P102" s="313"/>
      <c r="Q102" s="313"/>
      <c r="R102" s="313">
        <f>IF(AND(J102=0,C102&gt;=設定シート!E$85,C102&lt;=設定シート!G$85),1,0)</f>
        <v>0</v>
      </c>
    </row>
    <row r="103" spans="1:18" ht="15" customHeight="1" x14ac:dyDescent="0.15">
      <c r="B103" s="147">
        <v>4</v>
      </c>
      <c r="C103" s="147" t="str">
        <f>'報告書（事業主控）'!AV271</f>
        <v/>
      </c>
      <c r="E103" s="147">
        <f>'報告書（事業主控）'!$F$283</f>
        <v>0</v>
      </c>
      <c r="F103" s="147" t="str">
        <f>'報告書（事業主控）'!AW271</f>
        <v>下</v>
      </c>
      <c r="G103" s="225" t="str">
        <f>IF(ISERROR(VLOOKUP(E103,労務比率,'報告書（事業主控）'!AX271,FALSE)),"",VLOOKUP(E103,労務比率,'報告書（事業主控）'!AX271,FALSE))</f>
        <v/>
      </c>
      <c r="H103" s="225" t="str">
        <f>IF(ISERROR(VLOOKUP(E103,労務比率,'報告書（事業主控）'!AX271+1,FALSE)),"",VLOOKUP(E103,労務比率,'報告書（事業主控）'!AX271+1,FALSE))</f>
        <v/>
      </c>
      <c r="I103" s="147">
        <f>'報告書（事業主控）'!AH272</f>
        <v>0</v>
      </c>
      <c r="J103" s="147">
        <f>'報告書（事業主控）'!AH271</f>
        <v>0</v>
      </c>
      <c r="K103" s="147">
        <f>'報告書（事業主控）'!AN271</f>
        <v>0</v>
      </c>
      <c r="L103" s="309">
        <f t="shared" si="17"/>
        <v>0</v>
      </c>
      <c r="M103" s="225">
        <f t="shared" si="22"/>
        <v>0</v>
      </c>
      <c r="N103" s="313">
        <f t="shared" si="21"/>
        <v>0</v>
      </c>
      <c r="O103" s="312">
        <f t="shared" si="25"/>
        <v>0</v>
      </c>
      <c r="P103" s="313"/>
      <c r="Q103" s="313"/>
      <c r="R103" s="313">
        <f>IF(AND(J103=0,C103&gt;=設定シート!E$85,C103&lt;=設定シート!G$85),1,0)</f>
        <v>0</v>
      </c>
    </row>
    <row r="104" spans="1:18" ht="15" customHeight="1" x14ac:dyDescent="0.15">
      <c r="B104" s="147">
        <v>5</v>
      </c>
      <c r="C104" s="147" t="str">
        <f>'報告書（事業主控）'!AV273</f>
        <v/>
      </c>
      <c r="E104" s="147">
        <f>'報告書（事業主控）'!$F$283</f>
        <v>0</v>
      </c>
      <c r="F104" s="147" t="str">
        <f>'報告書（事業主控）'!AW273</f>
        <v>下</v>
      </c>
      <c r="G104" s="225" t="str">
        <f>IF(ISERROR(VLOOKUP(E104,労務比率,'報告書（事業主控）'!AX273,FALSE)),"",VLOOKUP(E104,労務比率,'報告書（事業主控）'!AX273,FALSE))</f>
        <v/>
      </c>
      <c r="H104" s="225" t="str">
        <f>IF(ISERROR(VLOOKUP(E104,労務比率,'報告書（事業主控）'!AX273+1,FALSE)),"",VLOOKUP(E104,労務比率,'報告書（事業主控）'!AX273+1,FALSE))</f>
        <v/>
      </c>
      <c r="I104" s="147">
        <f>'報告書（事業主控）'!AH274</f>
        <v>0</v>
      </c>
      <c r="J104" s="147">
        <f>'報告書（事業主控）'!AH273</f>
        <v>0</v>
      </c>
      <c r="K104" s="147">
        <f>'報告書（事業主控）'!AN273</f>
        <v>0</v>
      </c>
      <c r="L104" s="309">
        <f t="shared" si="17"/>
        <v>0</v>
      </c>
      <c r="M104" s="225">
        <f t="shared" si="22"/>
        <v>0</v>
      </c>
      <c r="N104" s="313">
        <f t="shared" si="21"/>
        <v>0</v>
      </c>
      <c r="O104" s="312">
        <f t="shared" si="25"/>
        <v>0</v>
      </c>
      <c r="P104" s="313"/>
      <c r="Q104" s="313"/>
      <c r="R104" s="313">
        <f>IF(AND(J104=0,C104&gt;=設定シート!E$85,C104&lt;=設定シート!G$85),1,0)</f>
        <v>0</v>
      </c>
    </row>
    <row r="105" spans="1:18" ht="15" customHeight="1" x14ac:dyDescent="0.15">
      <c r="B105" s="147">
        <v>6</v>
      </c>
      <c r="C105" s="147" t="str">
        <f>'報告書（事業主控）'!AV275</f>
        <v/>
      </c>
      <c r="E105" s="147">
        <f>'報告書（事業主控）'!$F$283</f>
        <v>0</v>
      </c>
      <c r="F105" s="147" t="str">
        <f>'報告書（事業主控）'!AW275</f>
        <v>下</v>
      </c>
      <c r="G105" s="225" t="str">
        <f>IF(ISERROR(VLOOKUP(E105,労務比率,'報告書（事業主控）'!AX275,FALSE)),"",VLOOKUP(E105,労務比率,'報告書（事業主控）'!AX275,FALSE))</f>
        <v/>
      </c>
      <c r="H105" s="225" t="str">
        <f>IF(ISERROR(VLOOKUP(E105,労務比率,'報告書（事業主控）'!AX275+1,FALSE)),"",VLOOKUP(E105,労務比率,'報告書（事業主控）'!AX275+1,FALSE))</f>
        <v/>
      </c>
      <c r="I105" s="147">
        <f>'報告書（事業主控）'!AH276</f>
        <v>0</v>
      </c>
      <c r="J105" s="147">
        <f>'報告書（事業主控）'!AH275</f>
        <v>0</v>
      </c>
      <c r="K105" s="147">
        <f>'報告書（事業主控）'!AN275</f>
        <v>0</v>
      </c>
      <c r="L105" s="309">
        <f t="shared" si="17"/>
        <v>0</v>
      </c>
      <c r="M105" s="225">
        <f t="shared" si="22"/>
        <v>0</v>
      </c>
      <c r="N105" s="313">
        <f t="shared" si="21"/>
        <v>0</v>
      </c>
      <c r="O105" s="312">
        <f t="shared" si="25"/>
        <v>0</v>
      </c>
      <c r="P105" s="313"/>
      <c r="Q105" s="313"/>
      <c r="R105" s="313">
        <f>IF(AND(J105=0,C105&gt;=設定シート!E$85,C105&lt;=設定シート!G$85),1,0)</f>
        <v>0</v>
      </c>
    </row>
    <row r="106" spans="1:18" ht="15" customHeight="1" x14ac:dyDescent="0.15">
      <c r="B106" s="147">
        <v>7</v>
      </c>
      <c r="C106" s="147" t="str">
        <f>'報告書（事業主控）'!AV277</f>
        <v/>
      </c>
      <c r="E106" s="147">
        <f>'報告書（事業主控）'!$F$283</f>
        <v>0</v>
      </c>
      <c r="F106" s="147" t="str">
        <f>'報告書（事業主控）'!AW277</f>
        <v>下</v>
      </c>
      <c r="G106" s="225" t="str">
        <f>IF(ISERROR(VLOOKUP(E106,労務比率,'報告書（事業主控）'!AX277,FALSE)),"",VLOOKUP(E106,労務比率,'報告書（事業主控）'!AX277,FALSE))</f>
        <v/>
      </c>
      <c r="H106" s="225" t="str">
        <f>IF(ISERROR(VLOOKUP(E106,労務比率,'報告書（事業主控）'!AX277+1,FALSE)),"",VLOOKUP(E106,労務比率,'報告書（事業主控）'!AX277+1,FALSE))</f>
        <v/>
      </c>
      <c r="I106" s="147">
        <f>'報告書（事業主控）'!AH278</f>
        <v>0</v>
      </c>
      <c r="J106" s="147">
        <f>'報告書（事業主控）'!AH277</f>
        <v>0</v>
      </c>
      <c r="K106" s="147">
        <f>'報告書（事業主控）'!AN277</f>
        <v>0</v>
      </c>
      <c r="L106" s="309">
        <f t="shared" si="17"/>
        <v>0</v>
      </c>
      <c r="M106" s="225">
        <f t="shared" si="22"/>
        <v>0</v>
      </c>
      <c r="N106" s="313">
        <f t="shared" si="21"/>
        <v>0</v>
      </c>
      <c r="O106" s="312">
        <f t="shared" si="25"/>
        <v>0</v>
      </c>
      <c r="P106" s="313"/>
      <c r="Q106" s="313"/>
      <c r="R106" s="313">
        <f>IF(AND(J106=0,C106&gt;=設定シート!E$85,C106&lt;=設定シート!G$85),1,0)</f>
        <v>0</v>
      </c>
    </row>
    <row r="107" spans="1:18" ht="15" customHeight="1" x14ac:dyDescent="0.15">
      <c r="B107" s="147">
        <v>8</v>
      </c>
      <c r="C107" s="147" t="str">
        <f>'報告書（事業主控）'!AV279</f>
        <v/>
      </c>
      <c r="E107" s="147">
        <f>'報告書（事業主控）'!$F$283</f>
        <v>0</v>
      </c>
      <c r="F107" s="147" t="str">
        <f>'報告書（事業主控）'!AW279</f>
        <v>下</v>
      </c>
      <c r="G107" s="225" t="str">
        <f>IF(ISERROR(VLOOKUP(E107,労務比率,'報告書（事業主控）'!AX279,FALSE)),"",VLOOKUP(E107,労務比率,'報告書（事業主控）'!AX279,FALSE))</f>
        <v/>
      </c>
      <c r="H107" s="225" t="str">
        <f>IF(ISERROR(VLOOKUP(E107,労務比率,'報告書（事業主控）'!AX279+1,FALSE)),"",VLOOKUP(E107,労務比率,'報告書（事業主控）'!AX279+1,FALSE))</f>
        <v/>
      </c>
      <c r="I107" s="147">
        <f>'報告書（事業主控）'!AH280</f>
        <v>0</v>
      </c>
      <c r="J107" s="147">
        <f>'報告書（事業主控）'!AH279</f>
        <v>0</v>
      </c>
      <c r="K107" s="147">
        <f>'報告書（事業主控）'!AN279</f>
        <v>0</v>
      </c>
      <c r="L107" s="309">
        <f t="shared" si="17"/>
        <v>0</v>
      </c>
      <c r="M107" s="225">
        <f t="shared" si="22"/>
        <v>0</v>
      </c>
      <c r="N107" s="313">
        <f t="shared" si="21"/>
        <v>0</v>
      </c>
      <c r="O107" s="312">
        <f t="shared" si="25"/>
        <v>0</v>
      </c>
      <c r="P107" s="313"/>
      <c r="Q107" s="313"/>
      <c r="R107" s="313">
        <f>IF(AND(J107=0,C107&gt;=設定シート!E$85,C107&lt;=設定シート!G$85),1,0)</f>
        <v>0</v>
      </c>
    </row>
    <row r="108" spans="1:18" ht="15" customHeight="1" x14ac:dyDescent="0.15">
      <c r="B108" s="147">
        <v>9</v>
      </c>
      <c r="C108" s="147" t="str">
        <f>'報告書（事業主控）'!AV281</f>
        <v/>
      </c>
      <c r="E108" s="147">
        <f>'報告書（事業主控）'!$F$283</f>
        <v>0</v>
      </c>
      <c r="F108" s="147" t="str">
        <f>'報告書（事業主控）'!AW281</f>
        <v>下</v>
      </c>
      <c r="G108" s="225" t="str">
        <f>IF(ISERROR(VLOOKUP(E108,労務比率,'報告書（事業主控）'!AX281,FALSE)),"",VLOOKUP(E108,労務比率,'報告書（事業主控）'!AX281,FALSE))</f>
        <v/>
      </c>
      <c r="H108" s="225" t="str">
        <f>IF(ISERROR(VLOOKUP(E108,労務比率,'報告書（事業主控）'!AX281+1,FALSE)),"",VLOOKUP(E108,労務比率,'報告書（事業主控）'!AX281+1,FALSE))</f>
        <v/>
      </c>
      <c r="I108" s="147">
        <f>'報告書（事業主控）'!AH282</f>
        <v>0</v>
      </c>
      <c r="J108" s="147">
        <f>'報告書（事業主控）'!AH281</f>
        <v>0</v>
      </c>
      <c r="K108" s="147">
        <f>'報告書（事業主控）'!AN281</f>
        <v>0</v>
      </c>
      <c r="L108" s="309">
        <f t="shared" si="17"/>
        <v>0</v>
      </c>
      <c r="M108" s="225">
        <f t="shared" si="22"/>
        <v>0</v>
      </c>
      <c r="N108" s="313">
        <f t="shared" si="21"/>
        <v>0</v>
      </c>
      <c r="O108" s="312">
        <f t="shared" si="25"/>
        <v>0</v>
      </c>
      <c r="P108" s="313"/>
      <c r="Q108" s="313"/>
      <c r="R108" s="313">
        <f>IF(AND(J108=0,C108&gt;=設定シート!E$85,C108&lt;=設定シート!G$85),1,0)</f>
        <v>0</v>
      </c>
    </row>
    <row r="109" spans="1:18" ht="15" customHeight="1" x14ac:dyDescent="0.15">
      <c r="A109" s="147">
        <v>8</v>
      </c>
      <c r="B109" s="147">
        <v>1</v>
      </c>
      <c r="C109" s="147" t="str">
        <f>'報告書（事業主控）'!AV306</f>
        <v/>
      </c>
      <c r="E109" s="147">
        <f>'報告書（事業主控）'!$F$324</f>
        <v>0</v>
      </c>
      <c r="F109" s="147" t="str">
        <f>'報告書（事業主控）'!AW306</f>
        <v>下</v>
      </c>
      <c r="G109" s="225" t="str">
        <f>IF(ISERROR(VLOOKUP(E109,労務比率,'報告書（事業主控）'!AX306,FALSE)),"",VLOOKUP(E109,労務比率,'報告書（事業主控）'!AX306,FALSE))</f>
        <v/>
      </c>
      <c r="H109" s="225" t="str">
        <f>IF(ISERROR(VLOOKUP(E109,労務比率,'報告書（事業主控）'!AX306+1,FALSE)),"",VLOOKUP(E109,労務比率,'報告書（事業主控）'!AX306+1,FALSE))</f>
        <v/>
      </c>
      <c r="I109" s="147">
        <f>'報告書（事業主控）'!AH307</f>
        <v>0</v>
      </c>
      <c r="J109" s="147">
        <f>'報告書（事業主控）'!AH306</f>
        <v>0</v>
      </c>
      <c r="K109" s="147">
        <f>'報告書（事業主控）'!AN306</f>
        <v>0</v>
      </c>
      <c r="L109" s="309">
        <f t="shared" si="17"/>
        <v>0</v>
      </c>
      <c r="M109" s="225">
        <f t="shared" si="22"/>
        <v>0</v>
      </c>
      <c r="N109" s="313">
        <f t="shared" si="21"/>
        <v>0</v>
      </c>
      <c r="O109" s="312">
        <f t="shared" si="25"/>
        <v>0</v>
      </c>
      <c r="P109" s="313">
        <f>INT(SUMIF(O109:O117,0,I109:I117)*105/108)</f>
        <v>0</v>
      </c>
      <c r="Q109" s="316">
        <f>INT(P109*IF(COUNTIF(R109:R117,1)=0,0,SUMIF(R109:R117,1,G109:G117)/COUNTIF(R109:R117,1))/100)</f>
        <v>0</v>
      </c>
      <c r="R109" s="313">
        <f>IF(AND(J109=0,C109&gt;=設定シート!E$85,C109&lt;=設定シート!G$85),1,0)</f>
        <v>0</v>
      </c>
    </row>
    <row r="110" spans="1:18" ht="15" customHeight="1" x14ac:dyDescent="0.15">
      <c r="B110" s="147">
        <v>2</v>
      </c>
      <c r="C110" s="147" t="str">
        <f>'報告書（事業主控）'!AV308</f>
        <v/>
      </c>
      <c r="E110" s="147">
        <f>'報告書（事業主控）'!$F$324</f>
        <v>0</v>
      </c>
      <c r="F110" s="147" t="str">
        <f>'報告書（事業主控）'!AW308</f>
        <v>下</v>
      </c>
      <c r="G110" s="225" t="str">
        <f>IF(ISERROR(VLOOKUP(E110,労務比率,'報告書（事業主控）'!AX308,FALSE)),"",VLOOKUP(E110,労務比率,'報告書（事業主控）'!AX308,FALSE))</f>
        <v/>
      </c>
      <c r="H110" s="225" t="str">
        <f>IF(ISERROR(VLOOKUP(E110,労務比率,'報告書（事業主控）'!AX308+1,FALSE)),"",VLOOKUP(E110,労務比率,'報告書（事業主控）'!AX308+1,FALSE))</f>
        <v/>
      </c>
      <c r="I110" s="147">
        <f>'報告書（事業主控）'!AH309</f>
        <v>0</v>
      </c>
      <c r="J110" s="147">
        <f>'報告書（事業主控）'!AH308</f>
        <v>0</v>
      </c>
      <c r="K110" s="147">
        <f>'報告書（事業主控）'!AN308</f>
        <v>0</v>
      </c>
      <c r="L110" s="309">
        <f t="shared" si="17"/>
        <v>0</v>
      </c>
      <c r="M110" s="225">
        <f t="shared" si="22"/>
        <v>0</v>
      </c>
      <c r="N110" s="313">
        <f t="shared" si="21"/>
        <v>0</v>
      </c>
      <c r="O110" s="312">
        <f t="shared" si="25"/>
        <v>0</v>
      </c>
      <c r="P110" s="313"/>
      <c r="Q110" s="313"/>
      <c r="R110" s="313">
        <f>IF(AND(J110=0,C110&gt;=設定シート!E$85,C110&lt;=設定シート!G$85),1,0)</f>
        <v>0</v>
      </c>
    </row>
    <row r="111" spans="1:18" ht="15" customHeight="1" x14ac:dyDescent="0.15">
      <c r="B111" s="147">
        <v>3</v>
      </c>
      <c r="C111" s="147" t="str">
        <f>'報告書（事業主控）'!AV310</f>
        <v/>
      </c>
      <c r="E111" s="147">
        <f>'報告書（事業主控）'!$F$324</f>
        <v>0</v>
      </c>
      <c r="F111" s="147" t="str">
        <f>'報告書（事業主控）'!AW310</f>
        <v>下</v>
      </c>
      <c r="G111" s="225" t="str">
        <f>IF(ISERROR(VLOOKUP(E111,労務比率,'報告書（事業主控）'!AX310,FALSE)),"",VLOOKUP(E111,労務比率,'報告書（事業主控）'!AX310,FALSE))</f>
        <v/>
      </c>
      <c r="H111" s="225" t="str">
        <f>IF(ISERROR(VLOOKUP(E111,労務比率,'報告書（事業主控）'!AX310+1,FALSE)),"",VLOOKUP(E111,労務比率,'報告書（事業主控）'!AX310+1,FALSE))</f>
        <v/>
      </c>
      <c r="I111" s="147">
        <f>'報告書（事業主控）'!AH311</f>
        <v>0</v>
      </c>
      <c r="J111" s="147">
        <f>'報告書（事業主控）'!AH310</f>
        <v>0</v>
      </c>
      <c r="K111" s="147">
        <f>'報告書（事業主控）'!AN310</f>
        <v>0</v>
      </c>
      <c r="L111" s="309">
        <f t="shared" si="17"/>
        <v>0</v>
      </c>
      <c r="M111" s="225">
        <f t="shared" si="22"/>
        <v>0</v>
      </c>
      <c r="N111" s="313">
        <f t="shared" si="21"/>
        <v>0</v>
      </c>
      <c r="O111" s="312">
        <f t="shared" si="25"/>
        <v>0</v>
      </c>
      <c r="P111" s="313"/>
      <c r="Q111" s="313"/>
      <c r="R111" s="313">
        <f>IF(AND(J111=0,C111&gt;=設定シート!E$85,C111&lt;=設定シート!G$85),1,0)</f>
        <v>0</v>
      </c>
    </row>
    <row r="112" spans="1:18" ht="15" customHeight="1" x14ac:dyDescent="0.15">
      <c r="B112" s="147">
        <v>4</v>
      </c>
      <c r="C112" s="147" t="str">
        <f>'報告書（事業主控）'!AV312</f>
        <v/>
      </c>
      <c r="E112" s="147">
        <f>'報告書（事業主控）'!$F$324</f>
        <v>0</v>
      </c>
      <c r="F112" s="147" t="str">
        <f>'報告書（事業主控）'!AW312</f>
        <v>下</v>
      </c>
      <c r="G112" s="225" t="str">
        <f>IF(ISERROR(VLOOKUP(E112,労務比率,'報告書（事業主控）'!AX312,FALSE)),"",VLOOKUP(E112,労務比率,'報告書（事業主控）'!AX312,FALSE))</f>
        <v/>
      </c>
      <c r="H112" s="225" t="str">
        <f>IF(ISERROR(VLOOKUP(E112,労務比率,'報告書（事業主控）'!AX312+1,FALSE)),"",VLOOKUP(E112,労務比率,'報告書（事業主控）'!AX312+1,FALSE))</f>
        <v/>
      </c>
      <c r="I112" s="147">
        <f>'報告書（事業主控）'!AH313</f>
        <v>0</v>
      </c>
      <c r="J112" s="147">
        <f>'報告書（事業主控）'!AH312</f>
        <v>0</v>
      </c>
      <c r="K112" s="147">
        <f>'報告書（事業主控）'!AN312</f>
        <v>0</v>
      </c>
      <c r="L112" s="309">
        <f t="shared" si="17"/>
        <v>0</v>
      </c>
      <c r="M112" s="225">
        <f t="shared" si="22"/>
        <v>0</v>
      </c>
      <c r="N112" s="313">
        <f t="shared" si="21"/>
        <v>0</v>
      </c>
      <c r="O112" s="312">
        <f t="shared" si="25"/>
        <v>0</v>
      </c>
      <c r="P112" s="313"/>
      <c r="Q112" s="313"/>
      <c r="R112" s="313">
        <f>IF(AND(J112=0,C112&gt;=設定シート!E$85,C112&lt;=設定シート!G$85),1,0)</f>
        <v>0</v>
      </c>
    </row>
    <row r="113" spans="1:18" ht="15" customHeight="1" x14ac:dyDescent="0.15">
      <c r="B113" s="147">
        <v>5</v>
      </c>
      <c r="C113" s="147" t="str">
        <f>'報告書（事業主控）'!AV314</f>
        <v/>
      </c>
      <c r="E113" s="147">
        <f>'報告書（事業主控）'!$F$324</f>
        <v>0</v>
      </c>
      <c r="F113" s="147" t="str">
        <f>'報告書（事業主控）'!AW314</f>
        <v>下</v>
      </c>
      <c r="G113" s="225" t="str">
        <f>IF(ISERROR(VLOOKUP(E113,労務比率,'報告書（事業主控）'!AX314,FALSE)),"",VLOOKUP(E113,労務比率,'報告書（事業主控）'!AX314,FALSE))</f>
        <v/>
      </c>
      <c r="H113" s="225" t="str">
        <f>IF(ISERROR(VLOOKUP(E113,労務比率,'報告書（事業主控）'!AX314+1,FALSE)),"",VLOOKUP(E113,労務比率,'報告書（事業主控）'!AX314+1,FALSE))</f>
        <v/>
      </c>
      <c r="I113" s="147">
        <f>'報告書（事業主控）'!AH315</f>
        <v>0</v>
      </c>
      <c r="J113" s="147">
        <f>'報告書（事業主控）'!AH314</f>
        <v>0</v>
      </c>
      <c r="K113" s="147">
        <f>'報告書（事業主控）'!AN314</f>
        <v>0</v>
      </c>
      <c r="L113" s="309">
        <f t="shared" si="17"/>
        <v>0</v>
      </c>
      <c r="M113" s="225">
        <f t="shared" si="22"/>
        <v>0</v>
      </c>
      <c r="N113" s="313">
        <f t="shared" si="21"/>
        <v>0</v>
      </c>
      <c r="O113" s="312">
        <f t="shared" si="25"/>
        <v>0</v>
      </c>
      <c r="P113" s="313"/>
      <c r="Q113" s="313"/>
      <c r="R113" s="313">
        <f>IF(AND(J113=0,C113&gt;=設定シート!E$85,C113&lt;=設定シート!G$85),1,0)</f>
        <v>0</v>
      </c>
    </row>
    <row r="114" spans="1:18" ht="15" customHeight="1" x14ac:dyDescent="0.15">
      <c r="B114" s="147">
        <v>6</v>
      </c>
      <c r="C114" s="147" t="str">
        <f>'報告書（事業主控）'!AV316</f>
        <v/>
      </c>
      <c r="E114" s="147">
        <f>'報告書（事業主控）'!$F$324</f>
        <v>0</v>
      </c>
      <c r="F114" s="147" t="str">
        <f>'報告書（事業主控）'!AW316</f>
        <v>下</v>
      </c>
      <c r="G114" s="225" t="str">
        <f>IF(ISERROR(VLOOKUP(E114,労務比率,'報告書（事業主控）'!AX316,FALSE)),"",VLOOKUP(E114,労務比率,'報告書（事業主控）'!AX316,FALSE))</f>
        <v/>
      </c>
      <c r="H114" s="225" t="str">
        <f>IF(ISERROR(VLOOKUP(E114,労務比率,'報告書（事業主控）'!AX316+1,FALSE)),"",VLOOKUP(E114,労務比率,'報告書（事業主控）'!AX316+1,FALSE))</f>
        <v/>
      </c>
      <c r="I114" s="147">
        <f>'報告書（事業主控）'!AH317</f>
        <v>0</v>
      </c>
      <c r="J114" s="147">
        <f>'報告書（事業主控）'!AH316</f>
        <v>0</v>
      </c>
      <c r="K114" s="147">
        <f>'報告書（事業主控）'!AN316</f>
        <v>0</v>
      </c>
      <c r="L114" s="309">
        <f t="shared" si="17"/>
        <v>0</v>
      </c>
      <c r="M114" s="225">
        <f t="shared" si="22"/>
        <v>0</v>
      </c>
      <c r="N114" s="313">
        <f t="shared" si="21"/>
        <v>0</v>
      </c>
      <c r="O114" s="312">
        <f t="shared" si="25"/>
        <v>0</v>
      </c>
      <c r="P114" s="313"/>
      <c r="Q114" s="313"/>
      <c r="R114" s="313">
        <f>IF(AND(J114=0,C114&gt;=設定シート!E$85,C114&lt;=設定シート!G$85),1,0)</f>
        <v>0</v>
      </c>
    </row>
    <row r="115" spans="1:18" ht="15" customHeight="1" x14ac:dyDescent="0.15">
      <c r="B115" s="147">
        <v>7</v>
      </c>
      <c r="C115" s="147" t="str">
        <f>'報告書（事業主控）'!AV318</f>
        <v/>
      </c>
      <c r="E115" s="147">
        <f>'報告書（事業主控）'!$F$324</f>
        <v>0</v>
      </c>
      <c r="F115" s="147" t="str">
        <f>'報告書（事業主控）'!AW318</f>
        <v>下</v>
      </c>
      <c r="G115" s="225" t="str">
        <f>IF(ISERROR(VLOOKUP(E115,労務比率,'報告書（事業主控）'!AX318,FALSE)),"",VLOOKUP(E115,労務比率,'報告書（事業主控）'!AX318,FALSE))</f>
        <v/>
      </c>
      <c r="H115" s="225" t="str">
        <f>IF(ISERROR(VLOOKUP(E115,労務比率,'報告書（事業主控）'!AX318+1,FALSE)),"",VLOOKUP(E115,労務比率,'報告書（事業主控）'!AX318+1,FALSE))</f>
        <v/>
      </c>
      <c r="I115" s="147">
        <f>'報告書（事業主控）'!AH319</f>
        <v>0</v>
      </c>
      <c r="J115" s="147">
        <f>'報告書（事業主控）'!AH318</f>
        <v>0</v>
      </c>
      <c r="K115" s="147">
        <f>'報告書（事業主控）'!AN318</f>
        <v>0</v>
      </c>
      <c r="L115" s="309">
        <f t="shared" ref="L115:L178" si="26">IF(ISERROR(INT((ROUNDDOWN(I115*G115/100,0)+K115)/1000)),0,INT((ROUNDDOWN(I115*G115/100,0)+K115)/1000))</f>
        <v>0</v>
      </c>
      <c r="M115" s="225">
        <f t="shared" si="22"/>
        <v>0</v>
      </c>
      <c r="N115" s="313">
        <f t="shared" ref="N115:N178" si="27">IF(R115=1,0,I115)</f>
        <v>0</v>
      </c>
      <c r="O115" s="312">
        <f t="shared" si="25"/>
        <v>0</v>
      </c>
      <c r="P115" s="313"/>
      <c r="Q115" s="313"/>
      <c r="R115" s="313">
        <f>IF(AND(J115=0,C115&gt;=設定シート!E$85,C115&lt;=設定シート!G$85),1,0)</f>
        <v>0</v>
      </c>
    </row>
    <row r="116" spans="1:18" ht="15" customHeight="1" x14ac:dyDescent="0.15">
      <c r="B116" s="147">
        <v>8</v>
      </c>
      <c r="C116" s="147" t="str">
        <f>'報告書（事業主控）'!AV320</f>
        <v/>
      </c>
      <c r="E116" s="147">
        <f>'報告書（事業主控）'!$F$324</f>
        <v>0</v>
      </c>
      <c r="F116" s="147" t="str">
        <f>'報告書（事業主控）'!AW320</f>
        <v>下</v>
      </c>
      <c r="G116" s="225" t="str">
        <f>IF(ISERROR(VLOOKUP(E116,労務比率,'報告書（事業主控）'!AX320,FALSE)),"",VLOOKUP(E116,労務比率,'報告書（事業主控）'!AX320,FALSE))</f>
        <v/>
      </c>
      <c r="H116" s="225" t="str">
        <f>IF(ISERROR(VLOOKUP(E116,労務比率,'報告書（事業主控）'!AX320+1,FALSE)),"",VLOOKUP(E116,労務比率,'報告書（事業主控）'!AX320+1,FALSE))</f>
        <v/>
      </c>
      <c r="I116" s="147">
        <f>'報告書（事業主控）'!AH321</f>
        <v>0</v>
      </c>
      <c r="J116" s="147">
        <f>'報告書（事業主控）'!AH320</f>
        <v>0</v>
      </c>
      <c r="K116" s="147">
        <f>'報告書（事業主控）'!AN320</f>
        <v>0</v>
      </c>
      <c r="L116" s="309">
        <f t="shared" si="26"/>
        <v>0</v>
      </c>
      <c r="M116" s="225">
        <f t="shared" si="22"/>
        <v>0</v>
      </c>
      <c r="N116" s="313">
        <f t="shared" si="27"/>
        <v>0</v>
      </c>
      <c r="O116" s="312">
        <f t="shared" si="25"/>
        <v>0</v>
      </c>
      <c r="P116" s="313"/>
      <c r="Q116" s="313"/>
      <c r="R116" s="313">
        <f>IF(AND(J116=0,C116&gt;=設定シート!E$85,C116&lt;=設定シート!G$85),1,0)</f>
        <v>0</v>
      </c>
    </row>
    <row r="117" spans="1:18" ht="15" customHeight="1" x14ac:dyDescent="0.15">
      <c r="B117" s="147">
        <v>9</v>
      </c>
      <c r="C117" s="147" t="str">
        <f>'報告書（事業主控）'!AV322</f>
        <v/>
      </c>
      <c r="E117" s="147">
        <f>'報告書（事業主控）'!$F$324</f>
        <v>0</v>
      </c>
      <c r="F117" s="147" t="str">
        <f>'報告書（事業主控）'!AW322</f>
        <v>下</v>
      </c>
      <c r="G117" s="225" t="str">
        <f>IF(ISERROR(VLOOKUP(E117,労務比率,'報告書（事業主控）'!AX322,FALSE)),"",VLOOKUP(E117,労務比率,'報告書（事業主控）'!AX322,FALSE))</f>
        <v/>
      </c>
      <c r="H117" s="225" t="str">
        <f>IF(ISERROR(VLOOKUP(E117,労務比率,'報告書（事業主控）'!AX322+1,FALSE)),"",VLOOKUP(E117,労務比率,'報告書（事業主控）'!AX322+1,FALSE))</f>
        <v/>
      </c>
      <c r="I117" s="147">
        <f>'報告書（事業主控）'!AH323</f>
        <v>0</v>
      </c>
      <c r="J117" s="147">
        <f>'報告書（事業主控）'!AH322</f>
        <v>0</v>
      </c>
      <c r="K117" s="147">
        <f>'報告書（事業主控）'!AN322</f>
        <v>0</v>
      </c>
      <c r="L117" s="309">
        <f t="shared" si="26"/>
        <v>0</v>
      </c>
      <c r="M117" s="225">
        <f t="shared" si="22"/>
        <v>0</v>
      </c>
      <c r="N117" s="313">
        <f t="shared" si="27"/>
        <v>0</v>
      </c>
      <c r="O117" s="312">
        <f t="shared" si="25"/>
        <v>0</v>
      </c>
      <c r="P117" s="313"/>
      <c r="Q117" s="313"/>
      <c r="R117" s="313">
        <f>IF(AND(J117=0,C117&gt;=設定シート!E$85,C117&lt;=設定シート!G$85),1,0)</f>
        <v>0</v>
      </c>
    </row>
    <row r="118" spans="1:18" ht="15" customHeight="1" x14ac:dyDescent="0.15">
      <c r="A118" s="147">
        <v>9</v>
      </c>
      <c r="B118" s="147">
        <v>1</v>
      </c>
      <c r="C118" s="147" t="e">
        <f>'報告書（事業主控）'!#REF!</f>
        <v>#REF!</v>
      </c>
      <c r="E118" s="147" t="e">
        <f>'報告書（事業主控）'!#REF!</f>
        <v>#REF!</v>
      </c>
      <c r="F118" s="147" t="e">
        <f>'報告書（事業主控）'!#REF!</f>
        <v>#REF!</v>
      </c>
      <c r="G118" s="225" t="str">
        <f>IF(ISERROR(VLOOKUP(E118,労務比率,'報告書（事業主控）'!#REF!,FALSE)),"",VLOOKUP(E118,労務比率,'報告書（事業主控）'!#REF!,FALSE))</f>
        <v/>
      </c>
      <c r="H118" s="225" t="str">
        <f>IF(ISERROR(VLOOKUP(E118,労務比率,'報告書（事業主控）'!#REF!+1,FALSE)),"",VLOOKUP(E118,労務比率,'報告書（事業主控）'!#REF!+1,FALSE))</f>
        <v/>
      </c>
      <c r="I118" s="147" t="e">
        <f>'報告書（事業主控）'!#REF!</f>
        <v>#REF!</v>
      </c>
      <c r="J118" s="147" t="e">
        <f>'報告書（事業主控）'!#REF!</f>
        <v>#REF!</v>
      </c>
      <c r="K118" s="147" t="e">
        <f>'報告書（事業主控）'!#REF!</f>
        <v>#REF!</v>
      </c>
      <c r="L118" s="309">
        <f t="shared" si="26"/>
        <v>0</v>
      </c>
      <c r="M118" s="225">
        <f t="shared" si="22"/>
        <v>0</v>
      </c>
      <c r="N118" s="313" t="e">
        <f t="shared" si="27"/>
        <v>#REF!</v>
      </c>
      <c r="O118" s="312" t="e">
        <f t="shared" si="25"/>
        <v>#REF!</v>
      </c>
      <c r="P118" s="313">
        <f>INT(SUMIF(O118:O126,0,I118:I126)*105/108)</f>
        <v>0</v>
      </c>
      <c r="Q118" s="316">
        <f>INT(P118*IF(COUNTIF(R118:R126,1)=0,0,SUMIF(R118:R126,1,G118:G126)/COUNTIF(R118:R126,1))/100)</f>
        <v>0</v>
      </c>
      <c r="R118" s="313" t="e">
        <f>IF(AND(J118=0,C118&gt;=設定シート!E$85,C118&lt;=設定シート!G$85),1,0)</f>
        <v>#REF!</v>
      </c>
    </row>
    <row r="119" spans="1:18" ht="15" customHeight="1" x14ac:dyDescent="0.15">
      <c r="B119" s="147">
        <v>2</v>
      </c>
      <c r="C119" s="147" t="e">
        <f>'報告書（事業主控）'!#REF!</f>
        <v>#REF!</v>
      </c>
      <c r="E119" s="147" t="e">
        <f>'報告書（事業主控）'!#REF!</f>
        <v>#REF!</v>
      </c>
      <c r="F119" s="147" t="e">
        <f>'報告書（事業主控）'!#REF!</f>
        <v>#REF!</v>
      </c>
      <c r="G119" s="225" t="str">
        <f>IF(ISERROR(VLOOKUP(E119,労務比率,'報告書（事業主控）'!#REF!,FALSE)),"",VLOOKUP(E119,労務比率,'報告書（事業主控）'!#REF!,FALSE))</f>
        <v/>
      </c>
      <c r="H119" s="225" t="str">
        <f>IF(ISERROR(VLOOKUP(E119,労務比率,'報告書（事業主控）'!#REF!+1,FALSE)),"",VLOOKUP(E119,労務比率,'報告書（事業主控）'!#REF!+1,FALSE))</f>
        <v/>
      </c>
      <c r="I119" s="147" t="e">
        <f>'報告書（事業主控）'!#REF!</f>
        <v>#REF!</v>
      </c>
      <c r="J119" s="147" t="e">
        <f>'報告書（事業主控）'!#REF!</f>
        <v>#REF!</v>
      </c>
      <c r="K119" s="147" t="e">
        <f>'報告書（事業主控）'!#REF!</f>
        <v>#REF!</v>
      </c>
      <c r="L119" s="309">
        <f t="shared" si="26"/>
        <v>0</v>
      </c>
      <c r="M119" s="225">
        <f t="shared" si="22"/>
        <v>0</v>
      </c>
      <c r="N119" s="313" t="e">
        <f t="shared" si="27"/>
        <v>#REF!</v>
      </c>
      <c r="O119" s="312" t="e">
        <f t="shared" si="25"/>
        <v>#REF!</v>
      </c>
      <c r="P119" s="313"/>
      <c r="Q119" s="313"/>
      <c r="R119" s="313" t="e">
        <f>IF(AND(J119=0,C119&gt;=設定シート!E$85,C119&lt;=設定シート!G$85),1,0)</f>
        <v>#REF!</v>
      </c>
    </row>
    <row r="120" spans="1:18" ht="15" customHeight="1" x14ac:dyDescent="0.15">
      <c r="B120" s="147">
        <v>3</v>
      </c>
      <c r="C120" s="147" t="e">
        <f>'報告書（事業主控）'!#REF!</f>
        <v>#REF!</v>
      </c>
      <c r="E120" s="147" t="e">
        <f>'報告書（事業主控）'!#REF!</f>
        <v>#REF!</v>
      </c>
      <c r="F120" s="147" t="e">
        <f>'報告書（事業主控）'!#REF!</f>
        <v>#REF!</v>
      </c>
      <c r="G120" s="225" t="str">
        <f>IF(ISERROR(VLOOKUP(E120,労務比率,'報告書（事業主控）'!#REF!,FALSE)),"",VLOOKUP(E120,労務比率,'報告書（事業主控）'!#REF!,FALSE))</f>
        <v/>
      </c>
      <c r="H120" s="225" t="str">
        <f>IF(ISERROR(VLOOKUP(E120,労務比率,'報告書（事業主控）'!#REF!+1,FALSE)),"",VLOOKUP(E120,労務比率,'報告書（事業主控）'!#REF!+1,FALSE))</f>
        <v/>
      </c>
      <c r="I120" s="147" t="e">
        <f>'報告書（事業主控）'!#REF!</f>
        <v>#REF!</v>
      </c>
      <c r="J120" s="147" t="e">
        <f>'報告書（事業主控）'!#REF!</f>
        <v>#REF!</v>
      </c>
      <c r="K120" s="147" t="e">
        <f>'報告書（事業主控）'!#REF!</f>
        <v>#REF!</v>
      </c>
      <c r="L120" s="309">
        <f t="shared" si="26"/>
        <v>0</v>
      </c>
      <c r="M120" s="225">
        <f t="shared" ref="M120:M183" si="28">IF(ISERROR(L120*H120),0,L120*H120)</f>
        <v>0</v>
      </c>
      <c r="N120" s="313" t="e">
        <f t="shared" si="27"/>
        <v>#REF!</v>
      </c>
      <c r="O120" s="312" t="e">
        <f t="shared" si="25"/>
        <v>#REF!</v>
      </c>
      <c r="P120" s="313"/>
      <c r="Q120" s="313"/>
      <c r="R120" s="313" t="e">
        <f>IF(AND(J120=0,C120&gt;=設定シート!E$85,C120&lt;=設定シート!G$85),1,0)</f>
        <v>#REF!</v>
      </c>
    </row>
    <row r="121" spans="1:18" ht="15" customHeight="1" x14ac:dyDescent="0.15">
      <c r="B121" s="147">
        <v>4</v>
      </c>
      <c r="C121" s="147" t="e">
        <f>'報告書（事業主控）'!#REF!</f>
        <v>#REF!</v>
      </c>
      <c r="E121" s="147" t="e">
        <f>'報告書（事業主控）'!#REF!</f>
        <v>#REF!</v>
      </c>
      <c r="F121" s="147" t="e">
        <f>'報告書（事業主控）'!#REF!</f>
        <v>#REF!</v>
      </c>
      <c r="G121" s="225" t="str">
        <f>IF(ISERROR(VLOOKUP(E121,労務比率,'報告書（事業主控）'!#REF!,FALSE)),"",VLOOKUP(E121,労務比率,'報告書（事業主控）'!#REF!,FALSE))</f>
        <v/>
      </c>
      <c r="H121" s="225" t="str">
        <f>IF(ISERROR(VLOOKUP(E121,労務比率,'報告書（事業主控）'!#REF!+1,FALSE)),"",VLOOKUP(E121,労務比率,'報告書（事業主控）'!#REF!+1,FALSE))</f>
        <v/>
      </c>
      <c r="I121" s="147" t="e">
        <f>'報告書（事業主控）'!#REF!</f>
        <v>#REF!</v>
      </c>
      <c r="J121" s="147" t="e">
        <f>'報告書（事業主控）'!#REF!</f>
        <v>#REF!</v>
      </c>
      <c r="K121" s="147" t="e">
        <f>'報告書（事業主控）'!#REF!</f>
        <v>#REF!</v>
      </c>
      <c r="L121" s="309">
        <f t="shared" si="26"/>
        <v>0</v>
      </c>
      <c r="M121" s="225">
        <f t="shared" si="28"/>
        <v>0</v>
      </c>
      <c r="N121" s="313" t="e">
        <f t="shared" si="27"/>
        <v>#REF!</v>
      </c>
      <c r="O121" s="312" t="e">
        <f t="shared" si="25"/>
        <v>#REF!</v>
      </c>
      <c r="P121" s="313"/>
      <c r="Q121" s="313"/>
      <c r="R121" s="313" t="e">
        <f>IF(AND(J121=0,C121&gt;=設定シート!E$85,C121&lt;=設定シート!G$85),1,0)</f>
        <v>#REF!</v>
      </c>
    </row>
    <row r="122" spans="1:18" ht="15" customHeight="1" x14ac:dyDescent="0.15">
      <c r="B122" s="147">
        <v>5</v>
      </c>
      <c r="C122" s="147" t="e">
        <f>'報告書（事業主控）'!#REF!</f>
        <v>#REF!</v>
      </c>
      <c r="E122" s="147" t="e">
        <f>'報告書（事業主控）'!#REF!</f>
        <v>#REF!</v>
      </c>
      <c r="F122" s="147" t="e">
        <f>'報告書（事業主控）'!#REF!</f>
        <v>#REF!</v>
      </c>
      <c r="G122" s="225" t="str">
        <f>IF(ISERROR(VLOOKUP(E122,労務比率,'報告書（事業主控）'!#REF!,FALSE)),"",VLOOKUP(E122,労務比率,'報告書（事業主控）'!#REF!,FALSE))</f>
        <v/>
      </c>
      <c r="H122" s="225" t="str">
        <f>IF(ISERROR(VLOOKUP(E122,労務比率,'報告書（事業主控）'!#REF!+1,FALSE)),"",VLOOKUP(E122,労務比率,'報告書（事業主控）'!#REF!+1,FALSE))</f>
        <v/>
      </c>
      <c r="I122" s="147" t="e">
        <f>'報告書（事業主控）'!#REF!</f>
        <v>#REF!</v>
      </c>
      <c r="J122" s="147" t="e">
        <f>'報告書（事業主控）'!#REF!</f>
        <v>#REF!</v>
      </c>
      <c r="K122" s="147" t="e">
        <f>'報告書（事業主控）'!#REF!</f>
        <v>#REF!</v>
      </c>
      <c r="L122" s="309">
        <f t="shared" si="26"/>
        <v>0</v>
      </c>
      <c r="M122" s="225">
        <f t="shared" si="28"/>
        <v>0</v>
      </c>
      <c r="N122" s="313" t="e">
        <f t="shared" si="27"/>
        <v>#REF!</v>
      </c>
      <c r="O122" s="312" t="e">
        <f t="shared" si="25"/>
        <v>#REF!</v>
      </c>
      <c r="P122" s="313"/>
      <c r="Q122" s="313"/>
      <c r="R122" s="313" t="e">
        <f>IF(AND(J122=0,C122&gt;=設定シート!E$85,C122&lt;=設定シート!G$85),1,0)</f>
        <v>#REF!</v>
      </c>
    </row>
    <row r="123" spans="1:18" ht="15" customHeight="1" x14ac:dyDescent="0.15">
      <c r="B123" s="147">
        <v>6</v>
      </c>
      <c r="C123" s="147" t="e">
        <f>'報告書（事業主控）'!#REF!</f>
        <v>#REF!</v>
      </c>
      <c r="E123" s="147" t="e">
        <f>'報告書（事業主控）'!#REF!</f>
        <v>#REF!</v>
      </c>
      <c r="F123" s="147" t="e">
        <f>'報告書（事業主控）'!#REF!</f>
        <v>#REF!</v>
      </c>
      <c r="G123" s="225" t="str">
        <f>IF(ISERROR(VLOOKUP(E123,労務比率,'報告書（事業主控）'!#REF!,FALSE)),"",VLOOKUP(E123,労務比率,'報告書（事業主控）'!#REF!,FALSE))</f>
        <v/>
      </c>
      <c r="H123" s="225" t="str">
        <f>IF(ISERROR(VLOOKUP(E123,労務比率,'報告書（事業主控）'!#REF!+1,FALSE)),"",VLOOKUP(E123,労務比率,'報告書（事業主控）'!#REF!+1,FALSE))</f>
        <v/>
      </c>
      <c r="I123" s="147" t="e">
        <f>'報告書（事業主控）'!#REF!</f>
        <v>#REF!</v>
      </c>
      <c r="J123" s="147" t="e">
        <f>'報告書（事業主控）'!#REF!</f>
        <v>#REF!</v>
      </c>
      <c r="K123" s="147" t="e">
        <f>'報告書（事業主控）'!#REF!</f>
        <v>#REF!</v>
      </c>
      <c r="L123" s="309">
        <f t="shared" si="26"/>
        <v>0</v>
      </c>
      <c r="M123" s="225">
        <f t="shared" si="28"/>
        <v>0</v>
      </c>
      <c r="N123" s="313" t="e">
        <f t="shared" si="27"/>
        <v>#REF!</v>
      </c>
      <c r="O123" s="312" t="e">
        <f t="shared" si="25"/>
        <v>#REF!</v>
      </c>
      <c r="P123" s="313"/>
      <c r="Q123" s="313"/>
      <c r="R123" s="313" t="e">
        <f>IF(AND(J123=0,C123&gt;=設定シート!E$85,C123&lt;=設定シート!G$85),1,0)</f>
        <v>#REF!</v>
      </c>
    </row>
    <row r="124" spans="1:18" ht="15" customHeight="1" x14ac:dyDescent="0.15">
      <c r="B124" s="147">
        <v>7</v>
      </c>
      <c r="C124" s="147" t="e">
        <f>'報告書（事業主控）'!#REF!</f>
        <v>#REF!</v>
      </c>
      <c r="E124" s="147" t="e">
        <f>'報告書（事業主控）'!#REF!</f>
        <v>#REF!</v>
      </c>
      <c r="F124" s="147" t="e">
        <f>'報告書（事業主控）'!#REF!</f>
        <v>#REF!</v>
      </c>
      <c r="G124" s="225" t="str">
        <f>IF(ISERROR(VLOOKUP(E124,労務比率,'報告書（事業主控）'!#REF!,FALSE)),"",VLOOKUP(E124,労務比率,'報告書（事業主控）'!#REF!,FALSE))</f>
        <v/>
      </c>
      <c r="H124" s="225" t="str">
        <f>IF(ISERROR(VLOOKUP(E124,労務比率,'報告書（事業主控）'!#REF!+1,FALSE)),"",VLOOKUP(E124,労務比率,'報告書（事業主控）'!#REF!+1,FALSE))</f>
        <v/>
      </c>
      <c r="I124" s="147" t="e">
        <f>'報告書（事業主控）'!#REF!</f>
        <v>#REF!</v>
      </c>
      <c r="J124" s="147" t="e">
        <f>'報告書（事業主控）'!#REF!</f>
        <v>#REF!</v>
      </c>
      <c r="K124" s="147" t="e">
        <f>'報告書（事業主控）'!#REF!</f>
        <v>#REF!</v>
      </c>
      <c r="L124" s="309">
        <f t="shared" si="26"/>
        <v>0</v>
      </c>
      <c r="M124" s="225">
        <f t="shared" si="28"/>
        <v>0</v>
      </c>
      <c r="N124" s="313" t="e">
        <f t="shared" si="27"/>
        <v>#REF!</v>
      </c>
      <c r="O124" s="312" t="e">
        <f t="shared" si="25"/>
        <v>#REF!</v>
      </c>
      <c r="P124" s="313"/>
      <c r="Q124" s="313"/>
      <c r="R124" s="313" t="e">
        <f>IF(AND(J124=0,C124&gt;=設定シート!E$85,C124&lt;=設定シート!G$85),1,0)</f>
        <v>#REF!</v>
      </c>
    </row>
    <row r="125" spans="1:18" ht="15" customHeight="1" x14ac:dyDescent="0.15">
      <c r="B125" s="147">
        <v>8</v>
      </c>
      <c r="C125" s="147" t="e">
        <f>'報告書（事業主控）'!#REF!</f>
        <v>#REF!</v>
      </c>
      <c r="E125" s="147" t="e">
        <f>'報告書（事業主控）'!#REF!</f>
        <v>#REF!</v>
      </c>
      <c r="F125" s="147" t="e">
        <f>'報告書（事業主控）'!#REF!</f>
        <v>#REF!</v>
      </c>
      <c r="G125" s="225" t="str">
        <f>IF(ISERROR(VLOOKUP(E125,労務比率,'報告書（事業主控）'!#REF!,FALSE)),"",VLOOKUP(E125,労務比率,'報告書（事業主控）'!#REF!,FALSE))</f>
        <v/>
      </c>
      <c r="H125" s="225" t="str">
        <f>IF(ISERROR(VLOOKUP(E125,労務比率,'報告書（事業主控）'!#REF!+1,FALSE)),"",VLOOKUP(E125,労務比率,'報告書（事業主控）'!#REF!+1,FALSE))</f>
        <v/>
      </c>
      <c r="I125" s="147" t="e">
        <f>'報告書（事業主控）'!#REF!</f>
        <v>#REF!</v>
      </c>
      <c r="J125" s="147" t="e">
        <f>'報告書（事業主控）'!#REF!</f>
        <v>#REF!</v>
      </c>
      <c r="K125" s="147" t="e">
        <f>'報告書（事業主控）'!#REF!</f>
        <v>#REF!</v>
      </c>
      <c r="L125" s="309">
        <f t="shared" si="26"/>
        <v>0</v>
      </c>
      <c r="M125" s="225">
        <f t="shared" si="28"/>
        <v>0</v>
      </c>
      <c r="N125" s="313" t="e">
        <f t="shared" si="27"/>
        <v>#REF!</v>
      </c>
      <c r="O125" s="312" t="e">
        <f t="shared" si="25"/>
        <v>#REF!</v>
      </c>
      <c r="P125" s="313"/>
      <c r="Q125" s="313"/>
      <c r="R125" s="313" t="e">
        <f>IF(AND(J125=0,C125&gt;=設定シート!E$85,C125&lt;=設定シート!G$85),1,0)</f>
        <v>#REF!</v>
      </c>
    </row>
    <row r="126" spans="1:18" ht="15" customHeight="1" x14ac:dyDescent="0.15">
      <c r="B126" s="147">
        <v>9</v>
      </c>
      <c r="C126" s="147" t="e">
        <f>'報告書（事業主控）'!#REF!</f>
        <v>#REF!</v>
      </c>
      <c r="E126" s="147" t="e">
        <f>'報告書（事業主控）'!#REF!</f>
        <v>#REF!</v>
      </c>
      <c r="F126" s="147" t="e">
        <f>'報告書（事業主控）'!#REF!</f>
        <v>#REF!</v>
      </c>
      <c r="G126" s="225" t="str">
        <f>IF(ISERROR(VLOOKUP(E126,労務比率,'報告書（事業主控）'!#REF!,FALSE)),"",VLOOKUP(E126,労務比率,'報告書（事業主控）'!#REF!,FALSE))</f>
        <v/>
      </c>
      <c r="H126" s="225" t="str">
        <f>IF(ISERROR(VLOOKUP(E126,労務比率,'報告書（事業主控）'!#REF!+1,FALSE)),"",VLOOKUP(E126,労務比率,'報告書（事業主控）'!#REF!+1,FALSE))</f>
        <v/>
      </c>
      <c r="I126" s="147" t="e">
        <f>'報告書（事業主控）'!#REF!</f>
        <v>#REF!</v>
      </c>
      <c r="J126" s="147" t="e">
        <f>'報告書（事業主控）'!#REF!</f>
        <v>#REF!</v>
      </c>
      <c r="K126" s="147" t="e">
        <f>'報告書（事業主控）'!#REF!</f>
        <v>#REF!</v>
      </c>
      <c r="L126" s="309">
        <f t="shared" si="26"/>
        <v>0</v>
      </c>
      <c r="M126" s="225">
        <f t="shared" si="28"/>
        <v>0</v>
      </c>
      <c r="N126" s="313" t="e">
        <f t="shared" si="27"/>
        <v>#REF!</v>
      </c>
      <c r="O126" s="312" t="e">
        <f t="shared" si="25"/>
        <v>#REF!</v>
      </c>
      <c r="P126" s="313"/>
      <c r="Q126" s="313"/>
      <c r="R126" s="313" t="e">
        <f>IF(AND(J126=0,C126&gt;=設定シート!E$85,C126&lt;=設定シート!G$85),1,0)</f>
        <v>#REF!</v>
      </c>
    </row>
    <row r="127" spans="1:18" ht="15" customHeight="1" x14ac:dyDescent="0.15">
      <c r="A127" s="147">
        <v>10</v>
      </c>
      <c r="B127" s="147">
        <v>1</v>
      </c>
      <c r="C127" s="147" t="e">
        <f>'報告書（事業主控）'!#REF!</f>
        <v>#REF!</v>
      </c>
      <c r="E127" s="147" t="e">
        <f>'報告書（事業主控）'!#REF!</f>
        <v>#REF!</v>
      </c>
      <c r="F127" s="147" t="e">
        <f>'報告書（事業主控）'!#REF!</f>
        <v>#REF!</v>
      </c>
      <c r="G127" s="225" t="str">
        <f>IF(ISERROR(VLOOKUP(E127,労務比率,'報告書（事業主控）'!#REF!,FALSE)),"",VLOOKUP(E127,労務比率,'報告書（事業主控）'!#REF!,FALSE))</f>
        <v/>
      </c>
      <c r="H127" s="225" t="str">
        <f>IF(ISERROR(VLOOKUP(E127,労務比率,'報告書（事業主控）'!#REF!+1,FALSE)),"",VLOOKUP(E127,労務比率,'報告書（事業主控）'!#REF!+1,FALSE))</f>
        <v/>
      </c>
      <c r="I127" s="147" t="e">
        <f>'報告書（事業主控）'!#REF!</f>
        <v>#REF!</v>
      </c>
      <c r="J127" s="147" t="e">
        <f>'報告書（事業主控）'!#REF!</f>
        <v>#REF!</v>
      </c>
      <c r="K127" s="147" t="e">
        <f>'報告書（事業主控）'!#REF!</f>
        <v>#REF!</v>
      </c>
      <c r="L127" s="309">
        <f t="shared" si="26"/>
        <v>0</v>
      </c>
      <c r="M127" s="225">
        <f t="shared" si="28"/>
        <v>0</v>
      </c>
      <c r="N127" s="313" t="e">
        <f t="shared" si="27"/>
        <v>#REF!</v>
      </c>
      <c r="O127" s="312" t="e">
        <f t="shared" si="25"/>
        <v>#REF!</v>
      </c>
      <c r="P127" s="313">
        <f>INT(SUMIF(O127:O135,0,I127:I135)*105/108)</f>
        <v>0</v>
      </c>
      <c r="Q127" s="316">
        <f>INT(P127*IF(COUNTIF(R127:R135,1)=0,0,SUMIF(R127:R135,1,G127:G135)/COUNTIF(R127:R135,1))/100)</f>
        <v>0</v>
      </c>
      <c r="R127" s="313" t="e">
        <f>IF(AND(J127=0,C127&gt;=設定シート!E$85,C127&lt;=設定シート!G$85),1,0)</f>
        <v>#REF!</v>
      </c>
    </row>
    <row r="128" spans="1:18" ht="15" customHeight="1" x14ac:dyDescent="0.15">
      <c r="B128" s="147">
        <v>2</v>
      </c>
      <c r="C128" s="147" t="e">
        <f>'報告書（事業主控）'!#REF!</f>
        <v>#REF!</v>
      </c>
      <c r="E128" s="147" t="e">
        <f>'報告書（事業主控）'!#REF!</f>
        <v>#REF!</v>
      </c>
      <c r="F128" s="147" t="e">
        <f>'報告書（事業主控）'!#REF!</f>
        <v>#REF!</v>
      </c>
      <c r="G128" s="225" t="str">
        <f>IF(ISERROR(VLOOKUP(E128,労務比率,'報告書（事業主控）'!#REF!,FALSE)),"",VLOOKUP(E128,労務比率,'報告書（事業主控）'!#REF!,FALSE))</f>
        <v/>
      </c>
      <c r="H128" s="225" t="str">
        <f>IF(ISERROR(VLOOKUP(E128,労務比率,'報告書（事業主控）'!#REF!+1,FALSE)),"",VLOOKUP(E128,労務比率,'報告書（事業主控）'!#REF!+1,FALSE))</f>
        <v/>
      </c>
      <c r="I128" s="147" t="e">
        <f>'報告書（事業主控）'!#REF!</f>
        <v>#REF!</v>
      </c>
      <c r="J128" s="147" t="e">
        <f>'報告書（事業主控）'!#REF!</f>
        <v>#REF!</v>
      </c>
      <c r="K128" s="147" t="e">
        <f>'報告書（事業主控）'!#REF!</f>
        <v>#REF!</v>
      </c>
      <c r="L128" s="309">
        <f t="shared" si="26"/>
        <v>0</v>
      </c>
      <c r="M128" s="225">
        <f t="shared" si="28"/>
        <v>0</v>
      </c>
      <c r="N128" s="313" t="e">
        <f t="shared" si="27"/>
        <v>#REF!</v>
      </c>
      <c r="O128" s="312" t="e">
        <f t="shared" si="25"/>
        <v>#REF!</v>
      </c>
      <c r="P128" s="313"/>
      <c r="Q128" s="313"/>
      <c r="R128" s="313" t="e">
        <f>IF(AND(J128=0,C128&gt;=設定シート!E$85,C128&lt;=設定シート!G$85),1,0)</f>
        <v>#REF!</v>
      </c>
    </row>
    <row r="129" spans="1:18" ht="15" customHeight="1" x14ac:dyDescent="0.15">
      <c r="B129" s="147">
        <v>3</v>
      </c>
      <c r="C129" s="147" t="e">
        <f>'報告書（事業主控）'!#REF!</f>
        <v>#REF!</v>
      </c>
      <c r="E129" s="147" t="e">
        <f>'報告書（事業主控）'!#REF!</f>
        <v>#REF!</v>
      </c>
      <c r="F129" s="147" t="e">
        <f>'報告書（事業主控）'!#REF!</f>
        <v>#REF!</v>
      </c>
      <c r="G129" s="225" t="str">
        <f>IF(ISERROR(VLOOKUP(E129,労務比率,'報告書（事業主控）'!#REF!,FALSE)),"",VLOOKUP(E129,労務比率,'報告書（事業主控）'!#REF!,FALSE))</f>
        <v/>
      </c>
      <c r="H129" s="225" t="str">
        <f>IF(ISERROR(VLOOKUP(E129,労務比率,'報告書（事業主控）'!#REF!+1,FALSE)),"",VLOOKUP(E129,労務比率,'報告書（事業主控）'!#REF!+1,FALSE))</f>
        <v/>
      </c>
      <c r="I129" s="147" t="e">
        <f>'報告書（事業主控）'!#REF!</f>
        <v>#REF!</v>
      </c>
      <c r="J129" s="147" t="e">
        <f>'報告書（事業主控）'!#REF!</f>
        <v>#REF!</v>
      </c>
      <c r="K129" s="147" t="e">
        <f>'報告書（事業主控）'!#REF!</f>
        <v>#REF!</v>
      </c>
      <c r="L129" s="309">
        <f t="shared" si="26"/>
        <v>0</v>
      </c>
      <c r="M129" s="225">
        <f t="shared" si="28"/>
        <v>0</v>
      </c>
      <c r="N129" s="313" t="e">
        <f t="shared" si="27"/>
        <v>#REF!</v>
      </c>
      <c r="O129" s="312" t="e">
        <f t="shared" si="25"/>
        <v>#REF!</v>
      </c>
      <c r="P129" s="313"/>
      <c r="Q129" s="313"/>
      <c r="R129" s="313" t="e">
        <f>IF(AND(J129=0,C129&gt;=設定シート!E$85,C129&lt;=設定シート!G$85),1,0)</f>
        <v>#REF!</v>
      </c>
    </row>
    <row r="130" spans="1:18" ht="15" customHeight="1" x14ac:dyDescent="0.15">
      <c r="B130" s="147">
        <v>4</v>
      </c>
      <c r="C130" s="147" t="e">
        <f>'報告書（事業主控）'!#REF!</f>
        <v>#REF!</v>
      </c>
      <c r="E130" s="147" t="e">
        <f>'報告書（事業主控）'!#REF!</f>
        <v>#REF!</v>
      </c>
      <c r="F130" s="147" t="e">
        <f>'報告書（事業主控）'!#REF!</f>
        <v>#REF!</v>
      </c>
      <c r="G130" s="225" t="str">
        <f>IF(ISERROR(VLOOKUP(E130,労務比率,'報告書（事業主控）'!#REF!,FALSE)),"",VLOOKUP(E130,労務比率,'報告書（事業主控）'!#REF!,FALSE))</f>
        <v/>
      </c>
      <c r="H130" s="225" t="str">
        <f>IF(ISERROR(VLOOKUP(E130,労務比率,'報告書（事業主控）'!#REF!+1,FALSE)),"",VLOOKUP(E130,労務比率,'報告書（事業主控）'!#REF!+1,FALSE))</f>
        <v/>
      </c>
      <c r="I130" s="147" t="e">
        <f>'報告書（事業主控）'!#REF!</f>
        <v>#REF!</v>
      </c>
      <c r="J130" s="147" t="e">
        <f>'報告書（事業主控）'!#REF!</f>
        <v>#REF!</v>
      </c>
      <c r="K130" s="147" t="e">
        <f>'報告書（事業主控）'!#REF!</f>
        <v>#REF!</v>
      </c>
      <c r="L130" s="309">
        <f t="shared" si="26"/>
        <v>0</v>
      </c>
      <c r="M130" s="225">
        <f t="shared" si="28"/>
        <v>0</v>
      </c>
      <c r="N130" s="313" t="e">
        <f t="shared" si="27"/>
        <v>#REF!</v>
      </c>
      <c r="O130" s="312" t="e">
        <f t="shared" si="25"/>
        <v>#REF!</v>
      </c>
      <c r="P130" s="313"/>
      <c r="Q130" s="313"/>
      <c r="R130" s="313" t="e">
        <f>IF(AND(J130=0,C130&gt;=設定シート!E$85,C130&lt;=設定シート!G$85),1,0)</f>
        <v>#REF!</v>
      </c>
    </row>
    <row r="131" spans="1:18" ht="15" customHeight="1" x14ac:dyDescent="0.15">
      <c r="B131" s="147">
        <v>5</v>
      </c>
      <c r="C131" s="147" t="e">
        <f>'報告書（事業主控）'!#REF!</f>
        <v>#REF!</v>
      </c>
      <c r="E131" s="147" t="e">
        <f>'報告書（事業主控）'!#REF!</f>
        <v>#REF!</v>
      </c>
      <c r="F131" s="147" t="e">
        <f>'報告書（事業主控）'!#REF!</f>
        <v>#REF!</v>
      </c>
      <c r="G131" s="225" t="str">
        <f>IF(ISERROR(VLOOKUP(E131,労務比率,'報告書（事業主控）'!#REF!,FALSE)),"",VLOOKUP(E131,労務比率,'報告書（事業主控）'!#REF!,FALSE))</f>
        <v/>
      </c>
      <c r="H131" s="225" t="str">
        <f>IF(ISERROR(VLOOKUP(E131,労務比率,'報告書（事業主控）'!#REF!+1,FALSE)),"",VLOOKUP(E131,労務比率,'報告書（事業主控）'!#REF!+1,FALSE))</f>
        <v/>
      </c>
      <c r="I131" s="147" t="e">
        <f>'報告書（事業主控）'!#REF!</f>
        <v>#REF!</v>
      </c>
      <c r="J131" s="147" t="e">
        <f>'報告書（事業主控）'!#REF!</f>
        <v>#REF!</v>
      </c>
      <c r="K131" s="147" t="e">
        <f>'報告書（事業主控）'!#REF!</f>
        <v>#REF!</v>
      </c>
      <c r="L131" s="309">
        <f t="shared" si="26"/>
        <v>0</v>
      </c>
      <c r="M131" s="225">
        <f t="shared" si="28"/>
        <v>0</v>
      </c>
      <c r="N131" s="313" t="e">
        <f t="shared" si="27"/>
        <v>#REF!</v>
      </c>
      <c r="O131" s="312" t="e">
        <f t="shared" si="25"/>
        <v>#REF!</v>
      </c>
      <c r="P131" s="313"/>
      <c r="Q131" s="313"/>
      <c r="R131" s="313" t="e">
        <f>IF(AND(J131=0,C131&gt;=設定シート!E$85,C131&lt;=設定シート!G$85),1,0)</f>
        <v>#REF!</v>
      </c>
    </row>
    <row r="132" spans="1:18" ht="15" customHeight="1" x14ac:dyDescent="0.15">
      <c r="B132" s="147">
        <v>6</v>
      </c>
      <c r="C132" s="147" t="e">
        <f>'報告書（事業主控）'!#REF!</f>
        <v>#REF!</v>
      </c>
      <c r="E132" s="147" t="e">
        <f>'報告書（事業主控）'!#REF!</f>
        <v>#REF!</v>
      </c>
      <c r="F132" s="147" t="e">
        <f>'報告書（事業主控）'!#REF!</f>
        <v>#REF!</v>
      </c>
      <c r="G132" s="225" t="str">
        <f>IF(ISERROR(VLOOKUP(E132,労務比率,'報告書（事業主控）'!#REF!,FALSE)),"",VLOOKUP(E132,労務比率,'報告書（事業主控）'!#REF!,FALSE))</f>
        <v/>
      </c>
      <c r="H132" s="225" t="str">
        <f>IF(ISERROR(VLOOKUP(E132,労務比率,'報告書（事業主控）'!#REF!+1,FALSE)),"",VLOOKUP(E132,労務比率,'報告書（事業主控）'!#REF!+1,FALSE))</f>
        <v/>
      </c>
      <c r="I132" s="147" t="e">
        <f>'報告書（事業主控）'!#REF!</f>
        <v>#REF!</v>
      </c>
      <c r="J132" s="147" t="e">
        <f>'報告書（事業主控）'!#REF!</f>
        <v>#REF!</v>
      </c>
      <c r="K132" s="147" t="e">
        <f>'報告書（事業主控）'!#REF!</f>
        <v>#REF!</v>
      </c>
      <c r="L132" s="309">
        <f t="shared" si="26"/>
        <v>0</v>
      </c>
      <c r="M132" s="225">
        <f t="shared" si="28"/>
        <v>0</v>
      </c>
      <c r="N132" s="313" t="e">
        <f t="shared" si="27"/>
        <v>#REF!</v>
      </c>
      <c r="O132" s="312" t="e">
        <f t="shared" si="25"/>
        <v>#REF!</v>
      </c>
      <c r="P132" s="313"/>
      <c r="Q132" s="313"/>
      <c r="R132" s="313" t="e">
        <f>IF(AND(J132=0,C132&gt;=設定シート!E$85,C132&lt;=設定シート!G$85),1,0)</f>
        <v>#REF!</v>
      </c>
    </row>
    <row r="133" spans="1:18" ht="15" customHeight="1" x14ac:dyDescent="0.15">
      <c r="B133" s="147">
        <v>7</v>
      </c>
      <c r="C133" s="147" t="e">
        <f>'報告書（事業主控）'!#REF!</f>
        <v>#REF!</v>
      </c>
      <c r="E133" s="147" t="e">
        <f>'報告書（事業主控）'!#REF!</f>
        <v>#REF!</v>
      </c>
      <c r="F133" s="147" t="e">
        <f>'報告書（事業主控）'!#REF!</f>
        <v>#REF!</v>
      </c>
      <c r="G133" s="225" t="str">
        <f>IF(ISERROR(VLOOKUP(E133,労務比率,'報告書（事業主控）'!#REF!,FALSE)),"",VLOOKUP(E133,労務比率,'報告書（事業主控）'!#REF!,FALSE))</f>
        <v/>
      </c>
      <c r="H133" s="225" t="str">
        <f>IF(ISERROR(VLOOKUP(E133,労務比率,'報告書（事業主控）'!#REF!+1,FALSE)),"",VLOOKUP(E133,労務比率,'報告書（事業主控）'!#REF!+1,FALSE))</f>
        <v/>
      </c>
      <c r="I133" s="147" t="e">
        <f>'報告書（事業主控）'!#REF!</f>
        <v>#REF!</v>
      </c>
      <c r="J133" s="147" t="e">
        <f>'報告書（事業主控）'!#REF!</f>
        <v>#REF!</v>
      </c>
      <c r="K133" s="147" t="e">
        <f>'報告書（事業主控）'!#REF!</f>
        <v>#REF!</v>
      </c>
      <c r="L133" s="309">
        <f t="shared" si="26"/>
        <v>0</v>
      </c>
      <c r="M133" s="225">
        <f t="shared" si="28"/>
        <v>0</v>
      </c>
      <c r="N133" s="313" t="e">
        <f t="shared" si="27"/>
        <v>#REF!</v>
      </c>
      <c r="O133" s="312" t="e">
        <f t="shared" si="25"/>
        <v>#REF!</v>
      </c>
      <c r="P133" s="313"/>
      <c r="Q133" s="313"/>
      <c r="R133" s="313" t="e">
        <f>IF(AND(J133=0,C133&gt;=設定シート!E$85,C133&lt;=設定シート!G$85),1,0)</f>
        <v>#REF!</v>
      </c>
    </row>
    <row r="134" spans="1:18" ht="15" customHeight="1" x14ac:dyDescent="0.15">
      <c r="B134" s="147">
        <v>8</v>
      </c>
      <c r="C134" s="147" t="e">
        <f>'報告書（事業主控）'!#REF!</f>
        <v>#REF!</v>
      </c>
      <c r="E134" s="147" t="e">
        <f>'報告書（事業主控）'!#REF!</f>
        <v>#REF!</v>
      </c>
      <c r="F134" s="147" t="e">
        <f>'報告書（事業主控）'!#REF!</f>
        <v>#REF!</v>
      </c>
      <c r="G134" s="225" t="str">
        <f>IF(ISERROR(VLOOKUP(E134,労務比率,'報告書（事業主控）'!#REF!,FALSE)),"",VLOOKUP(E134,労務比率,'報告書（事業主控）'!#REF!,FALSE))</f>
        <v/>
      </c>
      <c r="H134" s="225" t="str">
        <f>IF(ISERROR(VLOOKUP(E134,労務比率,'報告書（事業主控）'!#REF!+1,FALSE)),"",VLOOKUP(E134,労務比率,'報告書（事業主控）'!#REF!+1,FALSE))</f>
        <v/>
      </c>
      <c r="I134" s="147" t="e">
        <f>'報告書（事業主控）'!#REF!</f>
        <v>#REF!</v>
      </c>
      <c r="J134" s="147" t="e">
        <f>'報告書（事業主控）'!#REF!</f>
        <v>#REF!</v>
      </c>
      <c r="K134" s="147" t="e">
        <f>'報告書（事業主控）'!#REF!</f>
        <v>#REF!</v>
      </c>
      <c r="L134" s="309">
        <f t="shared" si="26"/>
        <v>0</v>
      </c>
      <c r="M134" s="225">
        <f t="shared" si="28"/>
        <v>0</v>
      </c>
      <c r="N134" s="313" t="e">
        <f t="shared" si="27"/>
        <v>#REF!</v>
      </c>
      <c r="O134" s="312" t="e">
        <f t="shared" si="25"/>
        <v>#REF!</v>
      </c>
      <c r="P134" s="313"/>
      <c r="Q134" s="313"/>
      <c r="R134" s="313" t="e">
        <f>IF(AND(J134=0,C134&gt;=設定シート!E$85,C134&lt;=設定シート!G$85),1,0)</f>
        <v>#REF!</v>
      </c>
    </row>
    <row r="135" spans="1:18" ht="15" customHeight="1" x14ac:dyDescent="0.15">
      <c r="B135" s="147">
        <v>9</v>
      </c>
      <c r="C135" s="147" t="e">
        <f>'報告書（事業主控）'!#REF!</f>
        <v>#REF!</v>
      </c>
      <c r="E135" s="147" t="e">
        <f>'報告書（事業主控）'!#REF!</f>
        <v>#REF!</v>
      </c>
      <c r="F135" s="147" t="e">
        <f>'報告書（事業主控）'!#REF!</f>
        <v>#REF!</v>
      </c>
      <c r="G135" s="225" t="str">
        <f>IF(ISERROR(VLOOKUP(E135,労務比率,'報告書（事業主控）'!#REF!,FALSE)),"",VLOOKUP(E135,労務比率,'報告書（事業主控）'!#REF!,FALSE))</f>
        <v/>
      </c>
      <c r="H135" s="225" t="str">
        <f>IF(ISERROR(VLOOKUP(E135,労務比率,'報告書（事業主控）'!#REF!+1,FALSE)),"",VLOOKUP(E135,労務比率,'報告書（事業主控）'!#REF!+1,FALSE))</f>
        <v/>
      </c>
      <c r="I135" s="147" t="e">
        <f>'報告書（事業主控）'!#REF!</f>
        <v>#REF!</v>
      </c>
      <c r="J135" s="147" t="e">
        <f>'報告書（事業主控）'!#REF!</f>
        <v>#REF!</v>
      </c>
      <c r="K135" s="147" t="e">
        <f>'報告書（事業主控）'!#REF!</f>
        <v>#REF!</v>
      </c>
      <c r="L135" s="309">
        <f t="shared" si="26"/>
        <v>0</v>
      </c>
      <c r="M135" s="225">
        <f t="shared" si="28"/>
        <v>0</v>
      </c>
      <c r="N135" s="313" t="e">
        <f t="shared" si="27"/>
        <v>#REF!</v>
      </c>
      <c r="O135" s="312" t="e">
        <f t="shared" si="25"/>
        <v>#REF!</v>
      </c>
      <c r="P135" s="313"/>
      <c r="Q135" s="313"/>
      <c r="R135" s="313" t="e">
        <f>IF(AND(J135=0,C135&gt;=設定シート!E$85,C135&lt;=設定シート!G$85),1,0)</f>
        <v>#REF!</v>
      </c>
    </row>
    <row r="136" spans="1:18" ht="15" customHeight="1" x14ac:dyDescent="0.15">
      <c r="A136" s="147">
        <v>11</v>
      </c>
      <c r="B136" s="147">
        <v>1</v>
      </c>
      <c r="C136" s="147" t="e">
        <f>'報告書（事業主控）'!#REF!</f>
        <v>#REF!</v>
      </c>
      <c r="E136" s="147" t="e">
        <f>'報告書（事業主控）'!#REF!</f>
        <v>#REF!</v>
      </c>
      <c r="F136" s="147" t="e">
        <f>'報告書（事業主控）'!#REF!</f>
        <v>#REF!</v>
      </c>
      <c r="G136" s="225" t="str">
        <f>IF(ISERROR(VLOOKUP(E136,労務比率,'報告書（事業主控）'!#REF!,FALSE)),"",VLOOKUP(E136,労務比率,'報告書（事業主控）'!#REF!,FALSE))</f>
        <v/>
      </c>
      <c r="H136" s="225" t="str">
        <f>IF(ISERROR(VLOOKUP(E136,労務比率,'報告書（事業主控）'!#REF!+1,FALSE)),"",VLOOKUP(E136,労務比率,'報告書（事業主控）'!#REF!+1,FALSE))</f>
        <v/>
      </c>
      <c r="I136" s="147" t="e">
        <f>'報告書（事業主控）'!#REF!</f>
        <v>#REF!</v>
      </c>
      <c r="J136" s="147" t="e">
        <f>'報告書（事業主控）'!#REF!</f>
        <v>#REF!</v>
      </c>
      <c r="K136" s="147" t="e">
        <f>'報告書（事業主控）'!#REF!</f>
        <v>#REF!</v>
      </c>
      <c r="L136" s="309">
        <f t="shared" si="26"/>
        <v>0</v>
      </c>
      <c r="M136" s="225">
        <f t="shared" si="28"/>
        <v>0</v>
      </c>
      <c r="N136" s="313" t="e">
        <f t="shared" si="27"/>
        <v>#REF!</v>
      </c>
      <c r="O136" s="312" t="e">
        <f t="shared" si="25"/>
        <v>#REF!</v>
      </c>
      <c r="P136" s="313">
        <f>INT(SUMIF(O136:O144,0,I136:I144)*105/108)</f>
        <v>0</v>
      </c>
      <c r="Q136" s="316">
        <f>INT(P136*IF(COUNTIF(R136:R144,1)=0,0,SUMIF(R136:R144,1,G136:G144)/COUNTIF(R136:R144,1))/100)</f>
        <v>0</v>
      </c>
      <c r="R136" s="313" t="e">
        <f>IF(AND(J136=0,C136&gt;=設定シート!E$85,C136&lt;=設定シート!G$85),1,0)</f>
        <v>#REF!</v>
      </c>
    </row>
    <row r="137" spans="1:18" ht="15" customHeight="1" x14ac:dyDescent="0.15">
      <c r="B137" s="147">
        <v>2</v>
      </c>
      <c r="C137" s="147" t="e">
        <f>'報告書（事業主控）'!#REF!</f>
        <v>#REF!</v>
      </c>
      <c r="E137" s="147" t="e">
        <f>'報告書（事業主控）'!#REF!</f>
        <v>#REF!</v>
      </c>
      <c r="F137" s="147" t="e">
        <f>'報告書（事業主控）'!#REF!</f>
        <v>#REF!</v>
      </c>
      <c r="G137" s="225" t="str">
        <f>IF(ISERROR(VLOOKUP(E137,労務比率,'報告書（事業主控）'!#REF!,FALSE)),"",VLOOKUP(E137,労務比率,'報告書（事業主控）'!#REF!,FALSE))</f>
        <v/>
      </c>
      <c r="H137" s="225" t="str">
        <f>IF(ISERROR(VLOOKUP(E137,労務比率,'報告書（事業主控）'!#REF!+1,FALSE)),"",VLOOKUP(E137,労務比率,'報告書（事業主控）'!#REF!+1,FALSE))</f>
        <v/>
      </c>
      <c r="I137" s="147" t="e">
        <f>'報告書（事業主控）'!#REF!</f>
        <v>#REF!</v>
      </c>
      <c r="J137" s="147" t="e">
        <f>'報告書（事業主控）'!#REF!</f>
        <v>#REF!</v>
      </c>
      <c r="K137" s="147" t="e">
        <f>'報告書（事業主控）'!#REF!</f>
        <v>#REF!</v>
      </c>
      <c r="L137" s="309">
        <f t="shared" si="26"/>
        <v>0</v>
      </c>
      <c r="M137" s="225">
        <f t="shared" si="28"/>
        <v>0</v>
      </c>
      <c r="N137" s="313" t="e">
        <f t="shared" si="27"/>
        <v>#REF!</v>
      </c>
      <c r="O137" s="312" t="e">
        <f t="shared" si="25"/>
        <v>#REF!</v>
      </c>
      <c r="P137" s="313"/>
      <c r="Q137" s="313"/>
      <c r="R137" s="313" t="e">
        <f>IF(AND(J137=0,C137&gt;=設定シート!E$85,C137&lt;=設定シート!G$85),1,0)</f>
        <v>#REF!</v>
      </c>
    </row>
    <row r="138" spans="1:18" ht="15" customHeight="1" x14ac:dyDescent="0.15">
      <c r="B138" s="147">
        <v>3</v>
      </c>
      <c r="C138" s="147" t="e">
        <f>'報告書（事業主控）'!#REF!</f>
        <v>#REF!</v>
      </c>
      <c r="E138" s="147" t="e">
        <f>'報告書（事業主控）'!#REF!</f>
        <v>#REF!</v>
      </c>
      <c r="F138" s="147" t="e">
        <f>'報告書（事業主控）'!#REF!</f>
        <v>#REF!</v>
      </c>
      <c r="G138" s="225" t="str">
        <f>IF(ISERROR(VLOOKUP(E138,労務比率,'報告書（事業主控）'!#REF!,FALSE)),"",VLOOKUP(E138,労務比率,'報告書（事業主控）'!#REF!,FALSE))</f>
        <v/>
      </c>
      <c r="H138" s="225" t="str">
        <f>IF(ISERROR(VLOOKUP(E138,労務比率,'報告書（事業主控）'!#REF!+1,FALSE)),"",VLOOKUP(E138,労務比率,'報告書（事業主控）'!#REF!+1,FALSE))</f>
        <v/>
      </c>
      <c r="I138" s="147" t="e">
        <f>'報告書（事業主控）'!#REF!</f>
        <v>#REF!</v>
      </c>
      <c r="J138" s="147" t="e">
        <f>'報告書（事業主控）'!#REF!</f>
        <v>#REF!</v>
      </c>
      <c r="K138" s="147" t="e">
        <f>'報告書（事業主控）'!#REF!</f>
        <v>#REF!</v>
      </c>
      <c r="L138" s="309">
        <f t="shared" si="26"/>
        <v>0</v>
      </c>
      <c r="M138" s="225">
        <f t="shared" si="28"/>
        <v>0</v>
      </c>
      <c r="N138" s="313" t="e">
        <f t="shared" si="27"/>
        <v>#REF!</v>
      </c>
      <c r="O138" s="312" t="e">
        <f t="shared" si="25"/>
        <v>#REF!</v>
      </c>
      <c r="P138" s="313"/>
      <c r="Q138" s="313"/>
      <c r="R138" s="313" t="e">
        <f>IF(AND(J138=0,C138&gt;=設定シート!E$85,C138&lt;=設定シート!G$85),1,0)</f>
        <v>#REF!</v>
      </c>
    </row>
    <row r="139" spans="1:18" ht="15" customHeight="1" x14ac:dyDescent="0.15">
      <c r="B139" s="147">
        <v>4</v>
      </c>
      <c r="C139" s="147" t="e">
        <f>'報告書（事業主控）'!#REF!</f>
        <v>#REF!</v>
      </c>
      <c r="E139" s="147" t="e">
        <f>'報告書（事業主控）'!#REF!</f>
        <v>#REF!</v>
      </c>
      <c r="F139" s="147" t="e">
        <f>'報告書（事業主控）'!#REF!</f>
        <v>#REF!</v>
      </c>
      <c r="G139" s="225" t="str">
        <f>IF(ISERROR(VLOOKUP(E139,労務比率,'報告書（事業主控）'!#REF!,FALSE)),"",VLOOKUP(E139,労務比率,'報告書（事業主控）'!#REF!,FALSE))</f>
        <v/>
      </c>
      <c r="H139" s="225" t="str">
        <f>IF(ISERROR(VLOOKUP(E139,労務比率,'報告書（事業主控）'!#REF!+1,FALSE)),"",VLOOKUP(E139,労務比率,'報告書（事業主控）'!#REF!+1,FALSE))</f>
        <v/>
      </c>
      <c r="I139" s="147" t="e">
        <f>'報告書（事業主控）'!#REF!</f>
        <v>#REF!</v>
      </c>
      <c r="J139" s="147" t="e">
        <f>'報告書（事業主控）'!#REF!</f>
        <v>#REF!</v>
      </c>
      <c r="K139" s="147" t="e">
        <f>'報告書（事業主控）'!#REF!</f>
        <v>#REF!</v>
      </c>
      <c r="L139" s="309">
        <f t="shared" si="26"/>
        <v>0</v>
      </c>
      <c r="M139" s="225">
        <f t="shared" si="28"/>
        <v>0</v>
      </c>
      <c r="N139" s="313" t="e">
        <f t="shared" si="27"/>
        <v>#REF!</v>
      </c>
      <c r="O139" s="312" t="e">
        <f t="shared" si="25"/>
        <v>#REF!</v>
      </c>
      <c r="P139" s="313"/>
      <c r="Q139" s="313"/>
      <c r="R139" s="313" t="e">
        <f>IF(AND(J139=0,C139&gt;=設定シート!E$85,C139&lt;=設定シート!G$85),1,0)</f>
        <v>#REF!</v>
      </c>
    </row>
    <row r="140" spans="1:18" ht="15" customHeight="1" x14ac:dyDescent="0.15">
      <c r="B140" s="147">
        <v>5</v>
      </c>
      <c r="C140" s="147" t="e">
        <f>'報告書（事業主控）'!#REF!</f>
        <v>#REF!</v>
      </c>
      <c r="E140" s="147" t="e">
        <f>'報告書（事業主控）'!#REF!</f>
        <v>#REF!</v>
      </c>
      <c r="F140" s="147" t="e">
        <f>'報告書（事業主控）'!#REF!</f>
        <v>#REF!</v>
      </c>
      <c r="G140" s="225" t="str">
        <f>IF(ISERROR(VLOOKUP(E140,労務比率,'報告書（事業主控）'!#REF!,FALSE)),"",VLOOKUP(E140,労務比率,'報告書（事業主控）'!#REF!,FALSE))</f>
        <v/>
      </c>
      <c r="H140" s="225" t="str">
        <f>IF(ISERROR(VLOOKUP(E140,労務比率,'報告書（事業主控）'!#REF!+1,FALSE)),"",VLOOKUP(E140,労務比率,'報告書（事業主控）'!#REF!+1,FALSE))</f>
        <v/>
      </c>
      <c r="I140" s="147" t="e">
        <f>'報告書（事業主控）'!#REF!</f>
        <v>#REF!</v>
      </c>
      <c r="J140" s="147" t="e">
        <f>'報告書（事業主控）'!#REF!</f>
        <v>#REF!</v>
      </c>
      <c r="K140" s="147" t="e">
        <f>'報告書（事業主控）'!#REF!</f>
        <v>#REF!</v>
      </c>
      <c r="L140" s="309">
        <f t="shared" si="26"/>
        <v>0</v>
      </c>
      <c r="M140" s="225">
        <f t="shared" si="28"/>
        <v>0</v>
      </c>
      <c r="N140" s="313" t="e">
        <f t="shared" si="27"/>
        <v>#REF!</v>
      </c>
      <c r="O140" s="312" t="e">
        <f t="shared" si="25"/>
        <v>#REF!</v>
      </c>
      <c r="P140" s="313"/>
      <c r="Q140" s="313"/>
      <c r="R140" s="313" t="e">
        <f>IF(AND(J140=0,C140&gt;=設定シート!E$85,C140&lt;=設定シート!G$85),1,0)</f>
        <v>#REF!</v>
      </c>
    </row>
    <row r="141" spans="1:18" ht="15" customHeight="1" x14ac:dyDescent="0.15">
      <c r="B141" s="147">
        <v>6</v>
      </c>
      <c r="C141" s="147" t="e">
        <f>'報告書（事業主控）'!#REF!</f>
        <v>#REF!</v>
      </c>
      <c r="E141" s="147" t="e">
        <f>'報告書（事業主控）'!#REF!</f>
        <v>#REF!</v>
      </c>
      <c r="F141" s="147" t="e">
        <f>'報告書（事業主控）'!#REF!</f>
        <v>#REF!</v>
      </c>
      <c r="G141" s="225" t="str">
        <f>IF(ISERROR(VLOOKUP(E141,労務比率,'報告書（事業主控）'!#REF!,FALSE)),"",VLOOKUP(E141,労務比率,'報告書（事業主控）'!#REF!,FALSE))</f>
        <v/>
      </c>
      <c r="H141" s="225" t="str">
        <f>IF(ISERROR(VLOOKUP(E141,労務比率,'報告書（事業主控）'!#REF!+1,FALSE)),"",VLOOKUP(E141,労務比率,'報告書（事業主控）'!#REF!+1,FALSE))</f>
        <v/>
      </c>
      <c r="I141" s="147" t="e">
        <f>'報告書（事業主控）'!#REF!</f>
        <v>#REF!</v>
      </c>
      <c r="J141" s="147" t="e">
        <f>'報告書（事業主控）'!#REF!</f>
        <v>#REF!</v>
      </c>
      <c r="K141" s="147" t="e">
        <f>'報告書（事業主控）'!#REF!</f>
        <v>#REF!</v>
      </c>
      <c r="L141" s="309">
        <f t="shared" si="26"/>
        <v>0</v>
      </c>
      <c r="M141" s="225">
        <f t="shared" si="28"/>
        <v>0</v>
      </c>
      <c r="N141" s="313" t="e">
        <f t="shared" si="27"/>
        <v>#REF!</v>
      </c>
      <c r="O141" s="312" t="e">
        <f t="shared" si="25"/>
        <v>#REF!</v>
      </c>
      <c r="P141" s="313"/>
      <c r="Q141" s="313"/>
      <c r="R141" s="313" t="e">
        <f>IF(AND(J141=0,C141&gt;=設定シート!E$85,C141&lt;=設定シート!G$85),1,0)</f>
        <v>#REF!</v>
      </c>
    </row>
    <row r="142" spans="1:18" ht="15" customHeight="1" x14ac:dyDescent="0.15">
      <c r="B142" s="147">
        <v>7</v>
      </c>
      <c r="C142" s="147" t="e">
        <f>'報告書（事業主控）'!#REF!</f>
        <v>#REF!</v>
      </c>
      <c r="E142" s="147" t="e">
        <f>'報告書（事業主控）'!#REF!</f>
        <v>#REF!</v>
      </c>
      <c r="F142" s="147" t="e">
        <f>'報告書（事業主控）'!#REF!</f>
        <v>#REF!</v>
      </c>
      <c r="G142" s="225" t="str">
        <f>IF(ISERROR(VLOOKUP(E142,労務比率,'報告書（事業主控）'!#REF!,FALSE)),"",VLOOKUP(E142,労務比率,'報告書（事業主控）'!#REF!,FALSE))</f>
        <v/>
      </c>
      <c r="H142" s="225" t="str">
        <f>IF(ISERROR(VLOOKUP(E142,労務比率,'報告書（事業主控）'!#REF!+1,FALSE)),"",VLOOKUP(E142,労務比率,'報告書（事業主控）'!#REF!+1,FALSE))</f>
        <v/>
      </c>
      <c r="I142" s="147" t="e">
        <f>'報告書（事業主控）'!#REF!</f>
        <v>#REF!</v>
      </c>
      <c r="J142" s="147" t="e">
        <f>'報告書（事業主控）'!#REF!</f>
        <v>#REF!</v>
      </c>
      <c r="K142" s="147" t="e">
        <f>'報告書（事業主控）'!#REF!</f>
        <v>#REF!</v>
      </c>
      <c r="L142" s="309">
        <f t="shared" si="26"/>
        <v>0</v>
      </c>
      <c r="M142" s="225">
        <f t="shared" si="28"/>
        <v>0</v>
      </c>
      <c r="N142" s="313" t="e">
        <f t="shared" si="27"/>
        <v>#REF!</v>
      </c>
      <c r="O142" s="312" t="e">
        <f t="shared" si="25"/>
        <v>#REF!</v>
      </c>
      <c r="P142" s="313"/>
      <c r="Q142" s="313"/>
      <c r="R142" s="313" t="e">
        <f>IF(AND(J142=0,C142&gt;=設定シート!E$85,C142&lt;=設定シート!G$85),1,0)</f>
        <v>#REF!</v>
      </c>
    </row>
    <row r="143" spans="1:18" ht="15" customHeight="1" x14ac:dyDescent="0.15">
      <c r="B143" s="147">
        <v>8</v>
      </c>
      <c r="C143" s="147" t="e">
        <f>'報告書（事業主控）'!#REF!</f>
        <v>#REF!</v>
      </c>
      <c r="E143" s="147" t="e">
        <f>'報告書（事業主控）'!#REF!</f>
        <v>#REF!</v>
      </c>
      <c r="F143" s="147" t="e">
        <f>'報告書（事業主控）'!#REF!</f>
        <v>#REF!</v>
      </c>
      <c r="G143" s="225" t="str">
        <f>IF(ISERROR(VLOOKUP(E143,労務比率,'報告書（事業主控）'!#REF!,FALSE)),"",VLOOKUP(E143,労務比率,'報告書（事業主控）'!#REF!,FALSE))</f>
        <v/>
      </c>
      <c r="H143" s="225" t="str">
        <f>IF(ISERROR(VLOOKUP(E143,労務比率,'報告書（事業主控）'!#REF!+1,FALSE)),"",VLOOKUP(E143,労務比率,'報告書（事業主控）'!#REF!+1,FALSE))</f>
        <v/>
      </c>
      <c r="I143" s="147" t="e">
        <f>'報告書（事業主控）'!#REF!</f>
        <v>#REF!</v>
      </c>
      <c r="J143" s="147" t="e">
        <f>'報告書（事業主控）'!#REF!</f>
        <v>#REF!</v>
      </c>
      <c r="K143" s="147" t="e">
        <f>'報告書（事業主控）'!#REF!</f>
        <v>#REF!</v>
      </c>
      <c r="L143" s="309">
        <f t="shared" si="26"/>
        <v>0</v>
      </c>
      <c r="M143" s="225">
        <f t="shared" si="28"/>
        <v>0</v>
      </c>
      <c r="N143" s="313" t="e">
        <f t="shared" si="27"/>
        <v>#REF!</v>
      </c>
      <c r="O143" s="312" t="e">
        <f t="shared" si="25"/>
        <v>#REF!</v>
      </c>
      <c r="P143" s="313"/>
      <c r="Q143" s="313"/>
      <c r="R143" s="313" t="e">
        <f>IF(AND(J143=0,C143&gt;=設定シート!E$85,C143&lt;=設定シート!G$85),1,0)</f>
        <v>#REF!</v>
      </c>
    </row>
    <row r="144" spans="1:18" ht="15" customHeight="1" x14ac:dyDescent="0.15">
      <c r="B144" s="147">
        <v>9</v>
      </c>
      <c r="C144" s="147" t="e">
        <f>'報告書（事業主控）'!#REF!</f>
        <v>#REF!</v>
      </c>
      <c r="E144" s="147" t="e">
        <f>'報告書（事業主控）'!#REF!</f>
        <v>#REF!</v>
      </c>
      <c r="F144" s="147" t="e">
        <f>'報告書（事業主控）'!#REF!</f>
        <v>#REF!</v>
      </c>
      <c r="G144" s="225" t="str">
        <f>IF(ISERROR(VLOOKUP(E144,労務比率,'報告書（事業主控）'!#REF!,FALSE)),"",VLOOKUP(E144,労務比率,'報告書（事業主控）'!#REF!,FALSE))</f>
        <v/>
      </c>
      <c r="H144" s="225" t="str">
        <f>IF(ISERROR(VLOOKUP(E144,労務比率,'報告書（事業主控）'!#REF!+1,FALSE)),"",VLOOKUP(E144,労務比率,'報告書（事業主控）'!#REF!+1,FALSE))</f>
        <v/>
      </c>
      <c r="I144" s="147" t="e">
        <f>'報告書（事業主控）'!#REF!</f>
        <v>#REF!</v>
      </c>
      <c r="J144" s="147" t="e">
        <f>'報告書（事業主控）'!#REF!</f>
        <v>#REF!</v>
      </c>
      <c r="K144" s="147" t="e">
        <f>'報告書（事業主控）'!#REF!</f>
        <v>#REF!</v>
      </c>
      <c r="L144" s="309">
        <f t="shared" si="26"/>
        <v>0</v>
      </c>
      <c r="M144" s="225">
        <f t="shared" si="28"/>
        <v>0</v>
      </c>
      <c r="N144" s="313" t="e">
        <f t="shared" si="27"/>
        <v>#REF!</v>
      </c>
      <c r="O144" s="312" t="e">
        <f t="shared" si="25"/>
        <v>#REF!</v>
      </c>
      <c r="P144" s="313"/>
      <c r="Q144" s="313"/>
      <c r="R144" s="313" t="e">
        <f>IF(AND(J144=0,C144&gt;=設定シート!E$85,C144&lt;=設定シート!G$85),1,0)</f>
        <v>#REF!</v>
      </c>
    </row>
    <row r="145" spans="1:18" ht="15" customHeight="1" x14ac:dyDescent="0.15">
      <c r="A145" s="147">
        <v>12</v>
      </c>
      <c r="B145" s="147">
        <v>1</v>
      </c>
      <c r="C145" s="147" t="e">
        <f>'報告書（事業主控）'!#REF!</f>
        <v>#REF!</v>
      </c>
      <c r="E145" s="147" t="e">
        <f>'報告書（事業主控）'!#REF!</f>
        <v>#REF!</v>
      </c>
      <c r="F145" s="147" t="e">
        <f>'報告書（事業主控）'!#REF!</f>
        <v>#REF!</v>
      </c>
      <c r="G145" s="225" t="str">
        <f>IF(ISERROR(VLOOKUP(E145,労務比率,'報告書（事業主控）'!#REF!,FALSE)),"",VLOOKUP(E145,労務比率,'報告書（事業主控）'!#REF!,FALSE))</f>
        <v/>
      </c>
      <c r="H145" s="225" t="str">
        <f>IF(ISERROR(VLOOKUP(E145,労務比率,'報告書（事業主控）'!#REF!+1,FALSE)),"",VLOOKUP(E145,労務比率,'報告書（事業主控）'!#REF!+1,FALSE))</f>
        <v/>
      </c>
      <c r="I145" s="147" t="e">
        <f>'報告書（事業主控）'!#REF!</f>
        <v>#REF!</v>
      </c>
      <c r="J145" s="147" t="e">
        <f>'報告書（事業主控）'!#REF!</f>
        <v>#REF!</v>
      </c>
      <c r="K145" s="147" t="e">
        <f>'報告書（事業主控）'!#REF!</f>
        <v>#REF!</v>
      </c>
      <c r="L145" s="309">
        <f t="shared" si="26"/>
        <v>0</v>
      </c>
      <c r="M145" s="225">
        <f t="shared" si="28"/>
        <v>0</v>
      </c>
      <c r="N145" s="313" t="e">
        <f t="shared" si="27"/>
        <v>#REF!</v>
      </c>
      <c r="O145" s="312" t="e">
        <f t="shared" si="25"/>
        <v>#REF!</v>
      </c>
      <c r="P145" s="313">
        <f>INT(SUMIF(O145:O153,0,I145:I153)*105/108)</f>
        <v>0</v>
      </c>
      <c r="Q145" s="316">
        <f>INT(P145*IF(COUNTIF(R145:R153,1)=0,0,SUMIF(R145:R153,1,G145:G153)/COUNTIF(R145:R153,1))/100)</f>
        <v>0</v>
      </c>
      <c r="R145" s="313" t="e">
        <f>IF(AND(J145=0,C145&gt;=設定シート!E$85,C145&lt;=設定シート!G$85),1,0)</f>
        <v>#REF!</v>
      </c>
    </row>
    <row r="146" spans="1:18" ht="15" customHeight="1" x14ac:dyDescent="0.15">
      <c r="B146" s="147">
        <v>2</v>
      </c>
      <c r="C146" s="147" t="e">
        <f>'報告書（事業主控）'!#REF!</f>
        <v>#REF!</v>
      </c>
      <c r="E146" s="147" t="e">
        <f>'報告書（事業主控）'!#REF!</f>
        <v>#REF!</v>
      </c>
      <c r="F146" s="147" t="e">
        <f>'報告書（事業主控）'!#REF!</f>
        <v>#REF!</v>
      </c>
      <c r="G146" s="225" t="str">
        <f>IF(ISERROR(VLOOKUP(E146,労務比率,'報告書（事業主控）'!#REF!,FALSE)),"",VLOOKUP(E146,労務比率,'報告書（事業主控）'!#REF!,FALSE))</f>
        <v/>
      </c>
      <c r="H146" s="225" t="str">
        <f>IF(ISERROR(VLOOKUP(E146,労務比率,'報告書（事業主控）'!#REF!+1,FALSE)),"",VLOOKUP(E146,労務比率,'報告書（事業主控）'!#REF!+1,FALSE))</f>
        <v/>
      </c>
      <c r="I146" s="147" t="e">
        <f>'報告書（事業主控）'!#REF!</f>
        <v>#REF!</v>
      </c>
      <c r="J146" s="147" t="e">
        <f>'報告書（事業主控）'!#REF!</f>
        <v>#REF!</v>
      </c>
      <c r="K146" s="147" t="e">
        <f>'報告書（事業主控）'!#REF!</f>
        <v>#REF!</v>
      </c>
      <c r="L146" s="309">
        <f t="shared" si="26"/>
        <v>0</v>
      </c>
      <c r="M146" s="225">
        <f t="shared" si="28"/>
        <v>0</v>
      </c>
      <c r="N146" s="313" t="e">
        <f t="shared" si="27"/>
        <v>#REF!</v>
      </c>
      <c r="O146" s="312" t="e">
        <f t="shared" si="25"/>
        <v>#REF!</v>
      </c>
      <c r="P146" s="313"/>
      <c r="Q146" s="313"/>
      <c r="R146" s="313" t="e">
        <f>IF(AND(J146=0,C146&gt;=設定シート!E$85,C146&lt;=設定シート!G$85),1,0)</f>
        <v>#REF!</v>
      </c>
    </row>
    <row r="147" spans="1:18" ht="15" customHeight="1" x14ac:dyDescent="0.15">
      <c r="B147" s="147">
        <v>3</v>
      </c>
      <c r="C147" s="147" t="e">
        <f>'報告書（事業主控）'!#REF!</f>
        <v>#REF!</v>
      </c>
      <c r="E147" s="147" t="e">
        <f>'報告書（事業主控）'!#REF!</f>
        <v>#REF!</v>
      </c>
      <c r="F147" s="147" t="e">
        <f>'報告書（事業主控）'!#REF!</f>
        <v>#REF!</v>
      </c>
      <c r="G147" s="225" t="str">
        <f>IF(ISERROR(VLOOKUP(E147,労務比率,'報告書（事業主控）'!#REF!,FALSE)),"",VLOOKUP(E147,労務比率,'報告書（事業主控）'!#REF!,FALSE))</f>
        <v/>
      </c>
      <c r="H147" s="225" t="str">
        <f>IF(ISERROR(VLOOKUP(E147,労務比率,'報告書（事業主控）'!#REF!+1,FALSE)),"",VLOOKUP(E147,労務比率,'報告書（事業主控）'!#REF!+1,FALSE))</f>
        <v/>
      </c>
      <c r="I147" s="147" t="e">
        <f>'報告書（事業主控）'!#REF!</f>
        <v>#REF!</v>
      </c>
      <c r="J147" s="147" t="e">
        <f>'報告書（事業主控）'!#REF!</f>
        <v>#REF!</v>
      </c>
      <c r="K147" s="147" t="e">
        <f>'報告書（事業主控）'!#REF!</f>
        <v>#REF!</v>
      </c>
      <c r="L147" s="309">
        <f t="shared" si="26"/>
        <v>0</v>
      </c>
      <c r="M147" s="225">
        <f t="shared" si="28"/>
        <v>0</v>
      </c>
      <c r="N147" s="313" t="e">
        <f t="shared" si="27"/>
        <v>#REF!</v>
      </c>
      <c r="O147" s="312" t="e">
        <f t="shared" si="25"/>
        <v>#REF!</v>
      </c>
      <c r="P147" s="313"/>
      <c r="Q147" s="313"/>
      <c r="R147" s="313" t="e">
        <f>IF(AND(J147=0,C147&gt;=設定シート!E$85,C147&lt;=設定シート!G$85),1,0)</f>
        <v>#REF!</v>
      </c>
    </row>
    <row r="148" spans="1:18" ht="15" customHeight="1" x14ac:dyDescent="0.15">
      <c r="B148" s="147">
        <v>4</v>
      </c>
      <c r="C148" s="147" t="e">
        <f>'報告書（事業主控）'!#REF!</f>
        <v>#REF!</v>
      </c>
      <c r="E148" s="147" t="e">
        <f>'報告書（事業主控）'!#REF!</f>
        <v>#REF!</v>
      </c>
      <c r="F148" s="147" t="e">
        <f>'報告書（事業主控）'!#REF!</f>
        <v>#REF!</v>
      </c>
      <c r="G148" s="225" t="str">
        <f>IF(ISERROR(VLOOKUP(E148,労務比率,'報告書（事業主控）'!#REF!,FALSE)),"",VLOOKUP(E148,労務比率,'報告書（事業主控）'!#REF!,FALSE))</f>
        <v/>
      </c>
      <c r="H148" s="225" t="str">
        <f>IF(ISERROR(VLOOKUP(E148,労務比率,'報告書（事業主控）'!#REF!+1,FALSE)),"",VLOOKUP(E148,労務比率,'報告書（事業主控）'!#REF!+1,FALSE))</f>
        <v/>
      </c>
      <c r="I148" s="147" t="e">
        <f>'報告書（事業主控）'!#REF!</f>
        <v>#REF!</v>
      </c>
      <c r="J148" s="147" t="e">
        <f>'報告書（事業主控）'!#REF!</f>
        <v>#REF!</v>
      </c>
      <c r="K148" s="147" t="e">
        <f>'報告書（事業主控）'!#REF!</f>
        <v>#REF!</v>
      </c>
      <c r="L148" s="309">
        <f t="shared" si="26"/>
        <v>0</v>
      </c>
      <c r="M148" s="225">
        <f t="shared" si="28"/>
        <v>0</v>
      </c>
      <c r="N148" s="313" t="e">
        <f t="shared" si="27"/>
        <v>#REF!</v>
      </c>
      <c r="O148" s="312" t="e">
        <f t="shared" si="25"/>
        <v>#REF!</v>
      </c>
      <c r="P148" s="313"/>
      <c r="Q148" s="313"/>
      <c r="R148" s="313" t="e">
        <f>IF(AND(J148=0,C148&gt;=設定シート!E$85,C148&lt;=設定シート!G$85),1,0)</f>
        <v>#REF!</v>
      </c>
    </row>
    <row r="149" spans="1:18" ht="15" customHeight="1" x14ac:dyDescent="0.15">
      <c r="B149" s="147">
        <v>5</v>
      </c>
      <c r="C149" s="147" t="e">
        <f>'報告書（事業主控）'!#REF!</f>
        <v>#REF!</v>
      </c>
      <c r="E149" s="147" t="e">
        <f>'報告書（事業主控）'!#REF!</f>
        <v>#REF!</v>
      </c>
      <c r="F149" s="147" t="e">
        <f>'報告書（事業主控）'!#REF!</f>
        <v>#REF!</v>
      </c>
      <c r="G149" s="225" t="str">
        <f>IF(ISERROR(VLOOKUP(E149,労務比率,'報告書（事業主控）'!#REF!,FALSE)),"",VLOOKUP(E149,労務比率,'報告書（事業主控）'!#REF!,FALSE))</f>
        <v/>
      </c>
      <c r="H149" s="225" t="str">
        <f>IF(ISERROR(VLOOKUP(E149,労務比率,'報告書（事業主控）'!#REF!+1,FALSE)),"",VLOOKUP(E149,労務比率,'報告書（事業主控）'!#REF!+1,FALSE))</f>
        <v/>
      </c>
      <c r="I149" s="147" t="e">
        <f>'報告書（事業主控）'!#REF!</f>
        <v>#REF!</v>
      </c>
      <c r="J149" s="147" t="e">
        <f>'報告書（事業主控）'!#REF!</f>
        <v>#REF!</v>
      </c>
      <c r="K149" s="147" t="e">
        <f>'報告書（事業主控）'!#REF!</f>
        <v>#REF!</v>
      </c>
      <c r="L149" s="309">
        <f t="shared" si="26"/>
        <v>0</v>
      </c>
      <c r="M149" s="225">
        <f t="shared" si="28"/>
        <v>0</v>
      </c>
      <c r="N149" s="313" t="e">
        <f t="shared" si="27"/>
        <v>#REF!</v>
      </c>
      <c r="O149" s="312" t="e">
        <f t="shared" ref="O149:O212" si="29">IF(I149=N149,IF(ISERROR(ROUNDDOWN(I149*G149/100,0)+K149),0,ROUNDDOWN(I149*G149/100,0)+K149),0)</f>
        <v>#REF!</v>
      </c>
      <c r="P149" s="313"/>
      <c r="Q149" s="313"/>
      <c r="R149" s="313" t="e">
        <f>IF(AND(J149=0,C149&gt;=設定シート!E$85,C149&lt;=設定シート!G$85),1,0)</f>
        <v>#REF!</v>
      </c>
    </row>
    <row r="150" spans="1:18" ht="15" customHeight="1" x14ac:dyDescent="0.15">
      <c r="B150" s="147">
        <v>6</v>
      </c>
      <c r="C150" s="147" t="e">
        <f>'報告書（事業主控）'!#REF!</f>
        <v>#REF!</v>
      </c>
      <c r="E150" s="147" t="e">
        <f>'報告書（事業主控）'!#REF!</f>
        <v>#REF!</v>
      </c>
      <c r="F150" s="147" t="e">
        <f>'報告書（事業主控）'!#REF!</f>
        <v>#REF!</v>
      </c>
      <c r="G150" s="225" t="str">
        <f>IF(ISERROR(VLOOKUP(E150,労務比率,'報告書（事業主控）'!#REF!,FALSE)),"",VLOOKUP(E150,労務比率,'報告書（事業主控）'!#REF!,FALSE))</f>
        <v/>
      </c>
      <c r="H150" s="225" t="str">
        <f>IF(ISERROR(VLOOKUP(E150,労務比率,'報告書（事業主控）'!#REF!+1,FALSE)),"",VLOOKUP(E150,労務比率,'報告書（事業主控）'!#REF!+1,FALSE))</f>
        <v/>
      </c>
      <c r="I150" s="147" t="e">
        <f>'報告書（事業主控）'!#REF!</f>
        <v>#REF!</v>
      </c>
      <c r="J150" s="147" t="e">
        <f>'報告書（事業主控）'!#REF!</f>
        <v>#REF!</v>
      </c>
      <c r="K150" s="147" t="e">
        <f>'報告書（事業主控）'!#REF!</f>
        <v>#REF!</v>
      </c>
      <c r="L150" s="309">
        <f t="shared" si="26"/>
        <v>0</v>
      </c>
      <c r="M150" s="225">
        <f t="shared" si="28"/>
        <v>0</v>
      </c>
      <c r="N150" s="313" t="e">
        <f t="shared" si="27"/>
        <v>#REF!</v>
      </c>
      <c r="O150" s="312" t="e">
        <f t="shared" si="29"/>
        <v>#REF!</v>
      </c>
      <c r="P150" s="313"/>
      <c r="Q150" s="313"/>
      <c r="R150" s="313" t="e">
        <f>IF(AND(J150=0,C150&gt;=設定シート!E$85,C150&lt;=設定シート!G$85),1,0)</f>
        <v>#REF!</v>
      </c>
    </row>
    <row r="151" spans="1:18" ht="15" customHeight="1" x14ac:dyDescent="0.15">
      <c r="B151" s="147">
        <v>7</v>
      </c>
      <c r="C151" s="147" t="e">
        <f>'報告書（事業主控）'!#REF!</f>
        <v>#REF!</v>
      </c>
      <c r="E151" s="147" t="e">
        <f>'報告書（事業主控）'!#REF!</f>
        <v>#REF!</v>
      </c>
      <c r="F151" s="147" t="e">
        <f>'報告書（事業主控）'!#REF!</f>
        <v>#REF!</v>
      </c>
      <c r="G151" s="225" t="str">
        <f>IF(ISERROR(VLOOKUP(E151,労務比率,'報告書（事業主控）'!#REF!,FALSE)),"",VLOOKUP(E151,労務比率,'報告書（事業主控）'!#REF!,FALSE))</f>
        <v/>
      </c>
      <c r="H151" s="225" t="str">
        <f>IF(ISERROR(VLOOKUP(E151,労務比率,'報告書（事業主控）'!#REF!+1,FALSE)),"",VLOOKUP(E151,労務比率,'報告書（事業主控）'!#REF!+1,FALSE))</f>
        <v/>
      </c>
      <c r="I151" s="147" t="e">
        <f>'報告書（事業主控）'!#REF!</f>
        <v>#REF!</v>
      </c>
      <c r="J151" s="147" t="e">
        <f>'報告書（事業主控）'!#REF!</f>
        <v>#REF!</v>
      </c>
      <c r="K151" s="147" t="e">
        <f>'報告書（事業主控）'!#REF!</f>
        <v>#REF!</v>
      </c>
      <c r="L151" s="309">
        <f t="shared" si="26"/>
        <v>0</v>
      </c>
      <c r="M151" s="225">
        <f t="shared" si="28"/>
        <v>0</v>
      </c>
      <c r="N151" s="313" t="e">
        <f t="shared" si="27"/>
        <v>#REF!</v>
      </c>
      <c r="O151" s="312" t="e">
        <f t="shared" si="29"/>
        <v>#REF!</v>
      </c>
      <c r="P151" s="313"/>
      <c r="Q151" s="313"/>
      <c r="R151" s="313" t="e">
        <f>IF(AND(J151=0,C151&gt;=設定シート!E$85,C151&lt;=設定シート!G$85),1,0)</f>
        <v>#REF!</v>
      </c>
    </row>
    <row r="152" spans="1:18" ht="15" customHeight="1" x14ac:dyDescent="0.15">
      <c r="B152" s="147">
        <v>8</v>
      </c>
      <c r="C152" s="147" t="e">
        <f>'報告書（事業主控）'!#REF!</f>
        <v>#REF!</v>
      </c>
      <c r="E152" s="147" t="e">
        <f>'報告書（事業主控）'!#REF!</f>
        <v>#REF!</v>
      </c>
      <c r="F152" s="147" t="e">
        <f>'報告書（事業主控）'!#REF!</f>
        <v>#REF!</v>
      </c>
      <c r="G152" s="225" t="str">
        <f>IF(ISERROR(VLOOKUP(E152,労務比率,'報告書（事業主控）'!#REF!,FALSE)),"",VLOOKUP(E152,労務比率,'報告書（事業主控）'!#REF!,FALSE))</f>
        <v/>
      </c>
      <c r="H152" s="225" t="str">
        <f>IF(ISERROR(VLOOKUP(E152,労務比率,'報告書（事業主控）'!#REF!+1,FALSE)),"",VLOOKUP(E152,労務比率,'報告書（事業主控）'!#REF!+1,FALSE))</f>
        <v/>
      </c>
      <c r="I152" s="147" t="e">
        <f>'報告書（事業主控）'!#REF!</f>
        <v>#REF!</v>
      </c>
      <c r="J152" s="147" t="e">
        <f>'報告書（事業主控）'!#REF!</f>
        <v>#REF!</v>
      </c>
      <c r="K152" s="147" t="e">
        <f>'報告書（事業主控）'!#REF!</f>
        <v>#REF!</v>
      </c>
      <c r="L152" s="309">
        <f t="shared" si="26"/>
        <v>0</v>
      </c>
      <c r="M152" s="225">
        <f t="shared" si="28"/>
        <v>0</v>
      </c>
      <c r="N152" s="313" t="e">
        <f t="shared" si="27"/>
        <v>#REF!</v>
      </c>
      <c r="O152" s="312" t="e">
        <f t="shared" si="29"/>
        <v>#REF!</v>
      </c>
      <c r="P152" s="313"/>
      <c r="Q152" s="313"/>
      <c r="R152" s="313" t="e">
        <f>IF(AND(J152=0,C152&gt;=設定シート!E$85,C152&lt;=設定シート!G$85),1,0)</f>
        <v>#REF!</v>
      </c>
    </row>
    <row r="153" spans="1:18" ht="15" customHeight="1" x14ac:dyDescent="0.15">
      <c r="B153" s="147">
        <v>9</v>
      </c>
      <c r="C153" s="147" t="e">
        <f>'報告書（事業主控）'!#REF!</f>
        <v>#REF!</v>
      </c>
      <c r="E153" s="147" t="e">
        <f>'報告書（事業主控）'!#REF!</f>
        <v>#REF!</v>
      </c>
      <c r="F153" s="147" t="e">
        <f>'報告書（事業主控）'!#REF!</f>
        <v>#REF!</v>
      </c>
      <c r="G153" s="225" t="str">
        <f>IF(ISERROR(VLOOKUP(E153,労務比率,'報告書（事業主控）'!#REF!,FALSE)),"",VLOOKUP(E153,労務比率,'報告書（事業主控）'!#REF!,FALSE))</f>
        <v/>
      </c>
      <c r="H153" s="225" t="str">
        <f>IF(ISERROR(VLOOKUP(E153,労務比率,'報告書（事業主控）'!#REF!+1,FALSE)),"",VLOOKUP(E153,労務比率,'報告書（事業主控）'!#REF!+1,FALSE))</f>
        <v/>
      </c>
      <c r="I153" s="147" t="e">
        <f>'報告書（事業主控）'!#REF!</f>
        <v>#REF!</v>
      </c>
      <c r="J153" s="147" t="e">
        <f>'報告書（事業主控）'!#REF!</f>
        <v>#REF!</v>
      </c>
      <c r="K153" s="147" t="e">
        <f>'報告書（事業主控）'!#REF!</f>
        <v>#REF!</v>
      </c>
      <c r="L153" s="309">
        <f t="shared" si="26"/>
        <v>0</v>
      </c>
      <c r="M153" s="225">
        <f t="shared" si="28"/>
        <v>0</v>
      </c>
      <c r="N153" s="313" t="e">
        <f t="shared" si="27"/>
        <v>#REF!</v>
      </c>
      <c r="O153" s="312" t="e">
        <f t="shared" si="29"/>
        <v>#REF!</v>
      </c>
      <c r="P153" s="313"/>
      <c r="Q153" s="313"/>
      <c r="R153" s="313" t="e">
        <f>IF(AND(J153=0,C153&gt;=設定シート!E$85,C153&lt;=設定シート!G$85),1,0)</f>
        <v>#REF!</v>
      </c>
    </row>
    <row r="154" spans="1:18" ht="15" customHeight="1" x14ac:dyDescent="0.15">
      <c r="A154" s="147">
        <v>13</v>
      </c>
      <c r="B154" s="147">
        <v>1</v>
      </c>
      <c r="C154" s="147" t="e">
        <f>'報告書（事業主控）'!#REF!</f>
        <v>#REF!</v>
      </c>
      <c r="E154" s="147" t="e">
        <f>'報告書（事業主控）'!#REF!</f>
        <v>#REF!</v>
      </c>
      <c r="F154" s="147" t="e">
        <f>'報告書（事業主控）'!#REF!</f>
        <v>#REF!</v>
      </c>
      <c r="G154" s="225" t="str">
        <f>IF(ISERROR(VLOOKUP(E154,労務比率,'報告書（事業主控）'!#REF!,FALSE)),"",VLOOKUP(E154,労務比率,'報告書（事業主控）'!#REF!,FALSE))</f>
        <v/>
      </c>
      <c r="H154" s="225" t="str">
        <f>IF(ISERROR(VLOOKUP(E154,労務比率,'報告書（事業主控）'!#REF!+1,FALSE)),"",VLOOKUP(E154,労務比率,'報告書（事業主控）'!#REF!+1,FALSE))</f>
        <v/>
      </c>
      <c r="I154" s="147" t="e">
        <f>'報告書（事業主控）'!#REF!</f>
        <v>#REF!</v>
      </c>
      <c r="J154" s="147" t="e">
        <f>'報告書（事業主控）'!#REF!</f>
        <v>#REF!</v>
      </c>
      <c r="K154" s="147" t="e">
        <f>'報告書（事業主控）'!#REF!</f>
        <v>#REF!</v>
      </c>
      <c r="L154" s="309">
        <f t="shared" si="26"/>
        <v>0</v>
      </c>
      <c r="M154" s="225">
        <f t="shared" si="28"/>
        <v>0</v>
      </c>
      <c r="N154" s="313" t="e">
        <f t="shared" si="27"/>
        <v>#REF!</v>
      </c>
      <c r="O154" s="312" t="e">
        <f t="shared" si="29"/>
        <v>#REF!</v>
      </c>
      <c r="P154" s="313">
        <f>INT(SUMIF(O154:O162,0,I154:I162)*105/108)</f>
        <v>0</v>
      </c>
      <c r="Q154" s="316">
        <f>INT(P154*IF(COUNTIF(R154:R162,1)=0,0,SUMIF(R154:R162,1,G154:G162)/COUNTIF(R154:R162,1))/100)</f>
        <v>0</v>
      </c>
      <c r="R154" s="313" t="e">
        <f>IF(AND(J154=0,C154&gt;=設定シート!E$85,C154&lt;=設定シート!G$85),1,0)</f>
        <v>#REF!</v>
      </c>
    </row>
    <row r="155" spans="1:18" ht="15" customHeight="1" x14ac:dyDescent="0.15">
      <c r="B155" s="147">
        <v>2</v>
      </c>
      <c r="C155" s="147" t="e">
        <f>'報告書（事業主控）'!#REF!</f>
        <v>#REF!</v>
      </c>
      <c r="E155" s="147" t="e">
        <f>'報告書（事業主控）'!#REF!</f>
        <v>#REF!</v>
      </c>
      <c r="F155" s="147" t="e">
        <f>'報告書（事業主控）'!#REF!</f>
        <v>#REF!</v>
      </c>
      <c r="G155" s="225" t="str">
        <f>IF(ISERROR(VLOOKUP(E155,労務比率,'報告書（事業主控）'!#REF!,FALSE)),"",VLOOKUP(E155,労務比率,'報告書（事業主控）'!#REF!,FALSE))</f>
        <v/>
      </c>
      <c r="H155" s="225" t="str">
        <f>IF(ISERROR(VLOOKUP(E155,労務比率,'報告書（事業主控）'!#REF!+1,FALSE)),"",VLOOKUP(E155,労務比率,'報告書（事業主控）'!#REF!+1,FALSE))</f>
        <v/>
      </c>
      <c r="I155" s="147" t="e">
        <f>'報告書（事業主控）'!#REF!</f>
        <v>#REF!</v>
      </c>
      <c r="J155" s="147" t="e">
        <f>'報告書（事業主控）'!#REF!</f>
        <v>#REF!</v>
      </c>
      <c r="K155" s="147" t="e">
        <f>'報告書（事業主控）'!#REF!</f>
        <v>#REF!</v>
      </c>
      <c r="L155" s="309">
        <f t="shared" si="26"/>
        <v>0</v>
      </c>
      <c r="M155" s="225">
        <f t="shared" si="28"/>
        <v>0</v>
      </c>
      <c r="N155" s="313" t="e">
        <f t="shared" si="27"/>
        <v>#REF!</v>
      </c>
      <c r="O155" s="312" t="e">
        <f t="shared" si="29"/>
        <v>#REF!</v>
      </c>
      <c r="P155" s="313"/>
      <c r="Q155" s="313"/>
      <c r="R155" s="313" t="e">
        <f>IF(AND(J155=0,C155&gt;=設定シート!E$85,C155&lt;=設定シート!G$85),1,0)</f>
        <v>#REF!</v>
      </c>
    </row>
    <row r="156" spans="1:18" ht="15" customHeight="1" x14ac:dyDescent="0.15">
      <c r="B156" s="147">
        <v>3</v>
      </c>
      <c r="C156" s="147" t="e">
        <f>'報告書（事業主控）'!#REF!</f>
        <v>#REF!</v>
      </c>
      <c r="E156" s="147" t="e">
        <f>'報告書（事業主控）'!#REF!</f>
        <v>#REF!</v>
      </c>
      <c r="F156" s="147" t="e">
        <f>'報告書（事業主控）'!#REF!</f>
        <v>#REF!</v>
      </c>
      <c r="G156" s="225" t="str">
        <f>IF(ISERROR(VLOOKUP(E156,労務比率,'報告書（事業主控）'!#REF!,FALSE)),"",VLOOKUP(E156,労務比率,'報告書（事業主控）'!#REF!,FALSE))</f>
        <v/>
      </c>
      <c r="H156" s="225" t="str">
        <f>IF(ISERROR(VLOOKUP(E156,労務比率,'報告書（事業主控）'!#REF!+1,FALSE)),"",VLOOKUP(E156,労務比率,'報告書（事業主控）'!#REF!+1,FALSE))</f>
        <v/>
      </c>
      <c r="I156" s="147" t="e">
        <f>'報告書（事業主控）'!#REF!</f>
        <v>#REF!</v>
      </c>
      <c r="J156" s="147" t="e">
        <f>'報告書（事業主控）'!#REF!</f>
        <v>#REF!</v>
      </c>
      <c r="K156" s="147" t="e">
        <f>'報告書（事業主控）'!#REF!</f>
        <v>#REF!</v>
      </c>
      <c r="L156" s="309">
        <f t="shared" si="26"/>
        <v>0</v>
      </c>
      <c r="M156" s="225">
        <f t="shared" si="28"/>
        <v>0</v>
      </c>
      <c r="N156" s="313" t="e">
        <f t="shared" si="27"/>
        <v>#REF!</v>
      </c>
      <c r="O156" s="312" t="e">
        <f t="shared" si="29"/>
        <v>#REF!</v>
      </c>
      <c r="P156" s="313"/>
      <c r="Q156" s="313"/>
      <c r="R156" s="313" t="e">
        <f>IF(AND(J156=0,C156&gt;=設定シート!E$85,C156&lt;=設定シート!G$85),1,0)</f>
        <v>#REF!</v>
      </c>
    </row>
    <row r="157" spans="1:18" ht="15" customHeight="1" x14ac:dyDescent="0.15">
      <c r="B157" s="147">
        <v>4</v>
      </c>
      <c r="C157" s="147" t="e">
        <f>'報告書（事業主控）'!#REF!</f>
        <v>#REF!</v>
      </c>
      <c r="E157" s="147" t="e">
        <f>'報告書（事業主控）'!#REF!</f>
        <v>#REF!</v>
      </c>
      <c r="F157" s="147" t="e">
        <f>'報告書（事業主控）'!#REF!</f>
        <v>#REF!</v>
      </c>
      <c r="G157" s="225" t="str">
        <f>IF(ISERROR(VLOOKUP(E157,労務比率,'報告書（事業主控）'!#REF!,FALSE)),"",VLOOKUP(E157,労務比率,'報告書（事業主控）'!#REF!,FALSE))</f>
        <v/>
      </c>
      <c r="H157" s="225" t="str">
        <f>IF(ISERROR(VLOOKUP(E157,労務比率,'報告書（事業主控）'!#REF!+1,FALSE)),"",VLOOKUP(E157,労務比率,'報告書（事業主控）'!#REF!+1,FALSE))</f>
        <v/>
      </c>
      <c r="I157" s="147" t="e">
        <f>'報告書（事業主控）'!#REF!</f>
        <v>#REF!</v>
      </c>
      <c r="J157" s="147" t="e">
        <f>'報告書（事業主控）'!#REF!</f>
        <v>#REF!</v>
      </c>
      <c r="K157" s="147" t="e">
        <f>'報告書（事業主控）'!#REF!</f>
        <v>#REF!</v>
      </c>
      <c r="L157" s="309">
        <f t="shared" si="26"/>
        <v>0</v>
      </c>
      <c r="M157" s="225">
        <f t="shared" si="28"/>
        <v>0</v>
      </c>
      <c r="N157" s="313" t="e">
        <f t="shared" si="27"/>
        <v>#REF!</v>
      </c>
      <c r="O157" s="312" t="e">
        <f t="shared" si="29"/>
        <v>#REF!</v>
      </c>
      <c r="P157" s="313"/>
      <c r="Q157" s="313"/>
      <c r="R157" s="313" t="e">
        <f>IF(AND(J157=0,C157&gt;=設定シート!E$85,C157&lt;=設定シート!G$85),1,0)</f>
        <v>#REF!</v>
      </c>
    </row>
    <row r="158" spans="1:18" ht="15" customHeight="1" x14ac:dyDescent="0.15">
      <c r="B158" s="147">
        <v>5</v>
      </c>
      <c r="C158" s="147" t="e">
        <f>'報告書（事業主控）'!#REF!</f>
        <v>#REF!</v>
      </c>
      <c r="E158" s="147" t="e">
        <f>'報告書（事業主控）'!#REF!</f>
        <v>#REF!</v>
      </c>
      <c r="F158" s="147" t="e">
        <f>'報告書（事業主控）'!#REF!</f>
        <v>#REF!</v>
      </c>
      <c r="G158" s="225" t="str">
        <f>IF(ISERROR(VLOOKUP(E158,労務比率,'報告書（事業主控）'!#REF!,FALSE)),"",VLOOKUP(E158,労務比率,'報告書（事業主控）'!#REF!,FALSE))</f>
        <v/>
      </c>
      <c r="H158" s="225" t="str">
        <f>IF(ISERROR(VLOOKUP(E158,労務比率,'報告書（事業主控）'!#REF!+1,FALSE)),"",VLOOKUP(E158,労務比率,'報告書（事業主控）'!#REF!+1,FALSE))</f>
        <v/>
      </c>
      <c r="I158" s="147" t="e">
        <f>'報告書（事業主控）'!#REF!</f>
        <v>#REF!</v>
      </c>
      <c r="J158" s="147" t="e">
        <f>'報告書（事業主控）'!#REF!</f>
        <v>#REF!</v>
      </c>
      <c r="K158" s="147" t="e">
        <f>'報告書（事業主控）'!#REF!</f>
        <v>#REF!</v>
      </c>
      <c r="L158" s="309">
        <f t="shared" si="26"/>
        <v>0</v>
      </c>
      <c r="M158" s="225">
        <f t="shared" si="28"/>
        <v>0</v>
      </c>
      <c r="N158" s="313" t="e">
        <f t="shared" si="27"/>
        <v>#REF!</v>
      </c>
      <c r="O158" s="312" t="e">
        <f t="shared" si="29"/>
        <v>#REF!</v>
      </c>
      <c r="P158" s="313"/>
      <c r="Q158" s="313"/>
      <c r="R158" s="313" t="e">
        <f>IF(AND(J158=0,C158&gt;=設定シート!E$85,C158&lt;=設定シート!G$85),1,0)</f>
        <v>#REF!</v>
      </c>
    </row>
    <row r="159" spans="1:18" ht="15" customHeight="1" x14ac:dyDescent="0.15">
      <c r="B159" s="147">
        <v>6</v>
      </c>
      <c r="C159" s="147" t="e">
        <f>'報告書（事業主控）'!#REF!</f>
        <v>#REF!</v>
      </c>
      <c r="E159" s="147" t="e">
        <f>'報告書（事業主控）'!#REF!</f>
        <v>#REF!</v>
      </c>
      <c r="F159" s="147" t="e">
        <f>'報告書（事業主控）'!#REF!</f>
        <v>#REF!</v>
      </c>
      <c r="G159" s="225" t="str">
        <f>IF(ISERROR(VLOOKUP(E159,労務比率,'報告書（事業主控）'!#REF!,FALSE)),"",VLOOKUP(E159,労務比率,'報告書（事業主控）'!#REF!,FALSE))</f>
        <v/>
      </c>
      <c r="H159" s="225" t="str">
        <f>IF(ISERROR(VLOOKUP(E159,労務比率,'報告書（事業主控）'!#REF!+1,FALSE)),"",VLOOKUP(E159,労務比率,'報告書（事業主控）'!#REF!+1,FALSE))</f>
        <v/>
      </c>
      <c r="I159" s="147" t="e">
        <f>'報告書（事業主控）'!#REF!</f>
        <v>#REF!</v>
      </c>
      <c r="J159" s="147" t="e">
        <f>'報告書（事業主控）'!#REF!</f>
        <v>#REF!</v>
      </c>
      <c r="K159" s="147" t="e">
        <f>'報告書（事業主控）'!#REF!</f>
        <v>#REF!</v>
      </c>
      <c r="L159" s="309">
        <f t="shared" si="26"/>
        <v>0</v>
      </c>
      <c r="M159" s="225">
        <f t="shared" si="28"/>
        <v>0</v>
      </c>
      <c r="N159" s="313" t="e">
        <f t="shared" si="27"/>
        <v>#REF!</v>
      </c>
      <c r="O159" s="312" t="e">
        <f t="shared" si="29"/>
        <v>#REF!</v>
      </c>
      <c r="P159" s="313"/>
      <c r="Q159" s="313"/>
      <c r="R159" s="313" t="e">
        <f>IF(AND(J159=0,C159&gt;=設定シート!E$85,C159&lt;=設定シート!G$85),1,0)</f>
        <v>#REF!</v>
      </c>
    </row>
    <row r="160" spans="1:18" ht="15" customHeight="1" x14ac:dyDescent="0.15">
      <c r="B160" s="147">
        <v>7</v>
      </c>
      <c r="C160" s="147" t="e">
        <f>'報告書（事業主控）'!#REF!</f>
        <v>#REF!</v>
      </c>
      <c r="E160" s="147" t="e">
        <f>'報告書（事業主控）'!#REF!</f>
        <v>#REF!</v>
      </c>
      <c r="F160" s="147" t="e">
        <f>'報告書（事業主控）'!#REF!</f>
        <v>#REF!</v>
      </c>
      <c r="G160" s="225" t="str">
        <f>IF(ISERROR(VLOOKUP(E160,労務比率,'報告書（事業主控）'!#REF!,FALSE)),"",VLOOKUP(E160,労務比率,'報告書（事業主控）'!#REF!,FALSE))</f>
        <v/>
      </c>
      <c r="H160" s="225" t="str">
        <f>IF(ISERROR(VLOOKUP(E160,労務比率,'報告書（事業主控）'!#REF!+1,FALSE)),"",VLOOKUP(E160,労務比率,'報告書（事業主控）'!#REF!+1,FALSE))</f>
        <v/>
      </c>
      <c r="I160" s="147" t="e">
        <f>'報告書（事業主控）'!#REF!</f>
        <v>#REF!</v>
      </c>
      <c r="J160" s="147" t="e">
        <f>'報告書（事業主控）'!#REF!</f>
        <v>#REF!</v>
      </c>
      <c r="K160" s="147" t="e">
        <f>'報告書（事業主控）'!#REF!</f>
        <v>#REF!</v>
      </c>
      <c r="L160" s="309">
        <f t="shared" si="26"/>
        <v>0</v>
      </c>
      <c r="M160" s="225">
        <f t="shared" si="28"/>
        <v>0</v>
      </c>
      <c r="N160" s="313" t="e">
        <f t="shared" si="27"/>
        <v>#REF!</v>
      </c>
      <c r="O160" s="312" t="e">
        <f t="shared" si="29"/>
        <v>#REF!</v>
      </c>
      <c r="P160" s="313"/>
      <c r="Q160" s="313"/>
      <c r="R160" s="313" t="e">
        <f>IF(AND(J160=0,C160&gt;=設定シート!E$85,C160&lt;=設定シート!G$85),1,0)</f>
        <v>#REF!</v>
      </c>
    </row>
    <row r="161" spans="1:18" ht="15" customHeight="1" x14ac:dyDescent="0.15">
      <c r="B161" s="147">
        <v>8</v>
      </c>
      <c r="C161" s="147" t="e">
        <f>'報告書（事業主控）'!#REF!</f>
        <v>#REF!</v>
      </c>
      <c r="E161" s="147" t="e">
        <f>'報告書（事業主控）'!#REF!</f>
        <v>#REF!</v>
      </c>
      <c r="F161" s="147" t="e">
        <f>'報告書（事業主控）'!#REF!</f>
        <v>#REF!</v>
      </c>
      <c r="G161" s="225" t="str">
        <f>IF(ISERROR(VLOOKUP(E161,労務比率,'報告書（事業主控）'!#REF!,FALSE)),"",VLOOKUP(E161,労務比率,'報告書（事業主控）'!#REF!,FALSE))</f>
        <v/>
      </c>
      <c r="H161" s="225" t="str">
        <f>IF(ISERROR(VLOOKUP(E161,労務比率,'報告書（事業主控）'!#REF!+1,FALSE)),"",VLOOKUP(E161,労務比率,'報告書（事業主控）'!#REF!+1,FALSE))</f>
        <v/>
      </c>
      <c r="I161" s="147" t="e">
        <f>'報告書（事業主控）'!#REF!</f>
        <v>#REF!</v>
      </c>
      <c r="J161" s="147" t="e">
        <f>'報告書（事業主控）'!#REF!</f>
        <v>#REF!</v>
      </c>
      <c r="K161" s="147" t="e">
        <f>'報告書（事業主控）'!#REF!</f>
        <v>#REF!</v>
      </c>
      <c r="L161" s="309">
        <f t="shared" si="26"/>
        <v>0</v>
      </c>
      <c r="M161" s="225">
        <f t="shared" si="28"/>
        <v>0</v>
      </c>
      <c r="N161" s="313" t="e">
        <f t="shared" si="27"/>
        <v>#REF!</v>
      </c>
      <c r="O161" s="312" t="e">
        <f t="shared" si="29"/>
        <v>#REF!</v>
      </c>
      <c r="P161" s="313"/>
      <c r="Q161" s="313"/>
      <c r="R161" s="313" t="e">
        <f>IF(AND(J161=0,C161&gt;=設定シート!E$85,C161&lt;=設定シート!G$85),1,0)</f>
        <v>#REF!</v>
      </c>
    </row>
    <row r="162" spans="1:18" ht="15" customHeight="1" x14ac:dyDescent="0.15">
      <c r="B162" s="147">
        <v>9</v>
      </c>
      <c r="C162" s="147" t="e">
        <f>'報告書（事業主控）'!#REF!</f>
        <v>#REF!</v>
      </c>
      <c r="E162" s="147" t="e">
        <f>'報告書（事業主控）'!#REF!</f>
        <v>#REF!</v>
      </c>
      <c r="F162" s="147" t="e">
        <f>'報告書（事業主控）'!#REF!</f>
        <v>#REF!</v>
      </c>
      <c r="G162" s="225" t="str">
        <f>IF(ISERROR(VLOOKUP(E162,労務比率,'報告書（事業主控）'!#REF!,FALSE)),"",VLOOKUP(E162,労務比率,'報告書（事業主控）'!#REF!,FALSE))</f>
        <v/>
      </c>
      <c r="H162" s="225" t="str">
        <f>IF(ISERROR(VLOOKUP(E162,労務比率,'報告書（事業主控）'!#REF!+1,FALSE)),"",VLOOKUP(E162,労務比率,'報告書（事業主控）'!#REF!+1,FALSE))</f>
        <v/>
      </c>
      <c r="I162" s="147" t="e">
        <f>'報告書（事業主控）'!#REF!</f>
        <v>#REF!</v>
      </c>
      <c r="J162" s="147" t="e">
        <f>'報告書（事業主控）'!#REF!</f>
        <v>#REF!</v>
      </c>
      <c r="K162" s="147" t="e">
        <f>'報告書（事業主控）'!#REF!</f>
        <v>#REF!</v>
      </c>
      <c r="L162" s="309">
        <f t="shared" si="26"/>
        <v>0</v>
      </c>
      <c r="M162" s="225">
        <f t="shared" si="28"/>
        <v>0</v>
      </c>
      <c r="N162" s="313" t="e">
        <f t="shared" si="27"/>
        <v>#REF!</v>
      </c>
      <c r="O162" s="312" t="e">
        <f t="shared" si="29"/>
        <v>#REF!</v>
      </c>
      <c r="P162" s="313"/>
      <c r="Q162" s="313"/>
      <c r="R162" s="313" t="e">
        <f>IF(AND(J162=0,C162&gt;=設定シート!E$85,C162&lt;=設定シート!G$85),1,0)</f>
        <v>#REF!</v>
      </c>
    </row>
    <row r="163" spans="1:18" ht="15" customHeight="1" x14ac:dyDescent="0.15">
      <c r="A163" s="147">
        <v>14</v>
      </c>
      <c r="B163" s="147">
        <v>1</v>
      </c>
      <c r="C163" s="147" t="e">
        <f>'報告書（事業主控）'!#REF!</f>
        <v>#REF!</v>
      </c>
      <c r="E163" s="147" t="e">
        <f>'報告書（事業主控）'!#REF!</f>
        <v>#REF!</v>
      </c>
      <c r="F163" s="147" t="e">
        <f>'報告書（事業主控）'!#REF!</f>
        <v>#REF!</v>
      </c>
      <c r="G163" s="225" t="str">
        <f>IF(ISERROR(VLOOKUP(E163,労務比率,'報告書（事業主控）'!#REF!,FALSE)),"",VLOOKUP(E163,労務比率,'報告書（事業主控）'!#REF!,FALSE))</f>
        <v/>
      </c>
      <c r="H163" s="225" t="str">
        <f>IF(ISERROR(VLOOKUP(E163,労務比率,'報告書（事業主控）'!#REF!+1,FALSE)),"",VLOOKUP(E163,労務比率,'報告書（事業主控）'!#REF!+1,FALSE))</f>
        <v/>
      </c>
      <c r="I163" s="147" t="e">
        <f>'報告書（事業主控）'!#REF!</f>
        <v>#REF!</v>
      </c>
      <c r="J163" s="147" t="e">
        <f>'報告書（事業主控）'!#REF!</f>
        <v>#REF!</v>
      </c>
      <c r="K163" s="147" t="e">
        <f>'報告書（事業主控）'!#REF!</f>
        <v>#REF!</v>
      </c>
      <c r="L163" s="309">
        <f t="shared" si="26"/>
        <v>0</v>
      </c>
      <c r="M163" s="225">
        <f t="shared" si="28"/>
        <v>0</v>
      </c>
      <c r="N163" s="313" t="e">
        <f t="shared" si="27"/>
        <v>#REF!</v>
      </c>
      <c r="O163" s="312" t="e">
        <f t="shared" si="29"/>
        <v>#REF!</v>
      </c>
      <c r="P163" s="313">
        <f>INT(SUMIF(O163:O171,0,I163:I171)*105/108)</f>
        <v>0</v>
      </c>
      <c r="Q163" s="316">
        <f>INT(P163*IF(COUNTIF(R163:R171,1)=0,0,SUMIF(R163:R171,1,G163:G171)/COUNTIF(R163:R171,1))/100)</f>
        <v>0</v>
      </c>
      <c r="R163" s="313" t="e">
        <f>IF(AND(J163=0,C163&gt;=設定シート!E$85,C163&lt;=設定シート!G$85),1,0)</f>
        <v>#REF!</v>
      </c>
    </row>
    <row r="164" spans="1:18" ht="15" customHeight="1" x14ac:dyDescent="0.15">
      <c r="B164" s="147">
        <v>2</v>
      </c>
      <c r="C164" s="147" t="e">
        <f>'報告書（事業主控）'!#REF!</f>
        <v>#REF!</v>
      </c>
      <c r="E164" s="147" t="e">
        <f>'報告書（事業主控）'!#REF!</f>
        <v>#REF!</v>
      </c>
      <c r="F164" s="147" t="e">
        <f>'報告書（事業主控）'!#REF!</f>
        <v>#REF!</v>
      </c>
      <c r="G164" s="225" t="str">
        <f>IF(ISERROR(VLOOKUP(E164,労務比率,'報告書（事業主控）'!#REF!,FALSE)),"",VLOOKUP(E164,労務比率,'報告書（事業主控）'!#REF!,FALSE))</f>
        <v/>
      </c>
      <c r="H164" s="225" t="str">
        <f>IF(ISERROR(VLOOKUP(E164,労務比率,'報告書（事業主控）'!#REF!+1,FALSE)),"",VLOOKUP(E164,労務比率,'報告書（事業主控）'!#REF!+1,FALSE))</f>
        <v/>
      </c>
      <c r="I164" s="147" t="e">
        <f>'報告書（事業主控）'!#REF!</f>
        <v>#REF!</v>
      </c>
      <c r="J164" s="147" t="e">
        <f>'報告書（事業主控）'!#REF!</f>
        <v>#REF!</v>
      </c>
      <c r="K164" s="147" t="e">
        <f>'報告書（事業主控）'!#REF!</f>
        <v>#REF!</v>
      </c>
      <c r="L164" s="309">
        <f t="shared" si="26"/>
        <v>0</v>
      </c>
      <c r="M164" s="225">
        <f t="shared" si="28"/>
        <v>0</v>
      </c>
      <c r="N164" s="313" t="e">
        <f t="shared" si="27"/>
        <v>#REF!</v>
      </c>
      <c r="O164" s="312" t="e">
        <f t="shared" si="29"/>
        <v>#REF!</v>
      </c>
      <c r="P164" s="313"/>
      <c r="Q164" s="313"/>
      <c r="R164" s="313" t="e">
        <f>IF(AND(J164=0,C164&gt;=設定シート!E$85,C164&lt;=設定シート!G$85),1,0)</f>
        <v>#REF!</v>
      </c>
    </row>
    <row r="165" spans="1:18" ht="15" customHeight="1" x14ac:dyDescent="0.15">
      <c r="B165" s="147">
        <v>3</v>
      </c>
      <c r="C165" s="147" t="e">
        <f>'報告書（事業主控）'!#REF!</f>
        <v>#REF!</v>
      </c>
      <c r="E165" s="147" t="e">
        <f>'報告書（事業主控）'!#REF!</f>
        <v>#REF!</v>
      </c>
      <c r="F165" s="147" t="e">
        <f>'報告書（事業主控）'!#REF!</f>
        <v>#REF!</v>
      </c>
      <c r="G165" s="225" t="str">
        <f>IF(ISERROR(VLOOKUP(E165,労務比率,'報告書（事業主控）'!#REF!,FALSE)),"",VLOOKUP(E165,労務比率,'報告書（事業主控）'!#REF!,FALSE))</f>
        <v/>
      </c>
      <c r="H165" s="225" t="str">
        <f>IF(ISERROR(VLOOKUP(E165,労務比率,'報告書（事業主控）'!#REF!+1,FALSE)),"",VLOOKUP(E165,労務比率,'報告書（事業主控）'!#REF!+1,FALSE))</f>
        <v/>
      </c>
      <c r="I165" s="147" t="e">
        <f>'報告書（事業主控）'!#REF!</f>
        <v>#REF!</v>
      </c>
      <c r="J165" s="147" t="e">
        <f>'報告書（事業主控）'!#REF!</f>
        <v>#REF!</v>
      </c>
      <c r="K165" s="147" t="e">
        <f>'報告書（事業主控）'!#REF!</f>
        <v>#REF!</v>
      </c>
      <c r="L165" s="309">
        <f t="shared" si="26"/>
        <v>0</v>
      </c>
      <c r="M165" s="225">
        <f t="shared" si="28"/>
        <v>0</v>
      </c>
      <c r="N165" s="313" t="e">
        <f t="shared" si="27"/>
        <v>#REF!</v>
      </c>
      <c r="O165" s="312" t="e">
        <f t="shared" si="29"/>
        <v>#REF!</v>
      </c>
      <c r="P165" s="313"/>
      <c r="Q165" s="313"/>
      <c r="R165" s="313" t="e">
        <f>IF(AND(J165=0,C165&gt;=設定シート!E$85,C165&lt;=設定シート!G$85),1,0)</f>
        <v>#REF!</v>
      </c>
    </row>
    <row r="166" spans="1:18" ht="15" customHeight="1" x14ac:dyDescent="0.15">
      <c r="B166" s="147">
        <v>4</v>
      </c>
      <c r="C166" s="147" t="e">
        <f>'報告書（事業主控）'!#REF!</f>
        <v>#REF!</v>
      </c>
      <c r="E166" s="147" t="e">
        <f>'報告書（事業主控）'!#REF!</f>
        <v>#REF!</v>
      </c>
      <c r="F166" s="147" t="e">
        <f>'報告書（事業主控）'!#REF!</f>
        <v>#REF!</v>
      </c>
      <c r="G166" s="225" t="str">
        <f>IF(ISERROR(VLOOKUP(E166,労務比率,'報告書（事業主控）'!#REF!,FALSE)),"",VLOOKUP(E166,労務比率,'報告書（事業主控）'!#REF!,FALSE))</f>
        <v/>
      </c>
      <c r="H166" s="225" t="str">
        <f>IF(ISERROR(VLOOKUP(E166,労務比率,'報告書（事業主控）'!#REF!+1,FALSE)),"",VLOOKUP(E166,労務比率,'報告書（事業主控）'!#REF!+1,FALSE))</f>
        <v/>
      </c>
      <c r="I166" s="147" t="e">
        <f>'報告書（事業主控）'!#REF!</f>
        <v>#REF!</v>
      </c>
      <c r="J166" s="147" t="e">
        <f>'報告書（事業主控）'!#REF!</f>
        <v>#REF!</v>
      </c>
      <c r="K166" s="147" t="e">
        <f>'報告書（事業主控）'!#REF!</f>
        <v>#REF!</v>
      </c>
      <c r="L166" s="309">
        <f t="shared" si="26"/>
        <v>0</v>
      </c>
      <c r="M166" s="225">
        <f t="shared" si="28"/>
        <v>0</v>
      </c>
      <c r="N166" s="313" t="e">
        <f t="shared" si="27"/>
        <v>#REF!</v>
      </c>
      <c r="O166" s="312" t="e">
        <f t="shared" si="29"/>
        <v>#REF!</v>
      </c>
      <c r="P166" s="313"/>
      <c r="Q166" s="313"/>
      <c r="R166" s="313" t="e">
        <f>IF(AND(J166=0,C166&gt;=設定シート!E$85,C166&lt;=設定シート!G$85),1,0)</f>
        <v>#REF!</v>
      </c>
    </row>
    <row r="167" spans="1:18" ht="15" customHeight="1" x14ac:dyDescent="0.15">
      <c r="B167" s="147">
        <v>5</v>
      </c>
      <c r="C167" s="147" t="e">
        <f>'報告書（事業主控）'!#REF!</f>
        <v>#REF!</v>
      </c>
      <c r="E167" s="147" t="e">
        <f>'報告書（事業主控）'!#REF!</f>
        <v>#REF!</v>
      </c>
      <c r="F167" s="147" t="e">
        <f>'報告書（事業主控）'!#REF!</f>
        <v>#REF!</v>
      </c>
      <c r="G167" s="225" t="str">
        <f>IF(ISERROR(VLOOKUP(E167,労務比率,'報告書（事業主控）'!#REF!,FALSE)),"",VLOOKUP(E167,労務比率,'報告書（事業主控）'!#REF!,FALSE))</f>
        <v/>
      </c>
      <c r="H167" s="225" t="str">
        <f>IF(ISERROR(VLOOKUP(E167,労務比率,'報告書（事業主控）'!#REF!+1,FALSE)),"",VLOOKUP(E167,労務比率,'報告書（事業主控）'!#REF!+1,FALSE))</f>
        <v/>
      </c>
      <c r="I167" s="147" t="e">
        <f>'報告書（事業主控）'!#REF!</f>
        <v>#REF!</v>
      </c>
      <c r="J167" s="147" t="e">
        <f>'報告書（事業主控）'!#REF!</f>
        <v>#REF!</v>
      </c>
      <c r="K167" s="147" t="e">
        <f>'報告書（事業主控）'!#REF!</f>
        <v>#REF!</v>
      </c>
      <c r="L167" s="309">
        <f t="shared" si="26"/>
        <v>0</v>
      </c>
      <c r="M167" s="225">
        <f t="shared" si="28"/>
        <v>0</v>
      </c>
      <c r="N167" s="313" t="e">
        <f t="shared" si="27"/>
        <v>#REF!</v>
      </c>
      <c r="O167" s="312" t="e">
        <f t="shared" si="29"/>
        <v>#REF!</v>
      </c>
      <c r="P167" s="313"/>
      <c r="Q167" s="313"/>
      <c r="R167" s="313" t="e">
        <f>IF(AND(J167=0,C167&gt;=設定シート!E$85,C167&lt;=設定シート!G$85),1,0)</f>
        <v>#REF!</v>
      </c>
    </row>
    <row r="168" spans="1:18" ht="15" customHeight="1" x14ac:dyDescent="0.15">
      <c r="B168" s="147">
        <v>6</v>
      </c>
      <c r="C168" s="147" t="e">
        <f>'報告書（事業主控）'!#REF!</f>
        <v>#REF!</v>
      </c>
      <c r="E168" s="147" t="e">
        <f>'報告書（事業主控）'!#REF!</f>
        <v>#REF!</v>
      </c>
      <c r="F168" s="147" t="e">
        <f>'報告書（事業主控）'!#REF!</f>
        <v>#REF!</v>
      </c>
      <c r="G168" s="225" t="str">
        <f>IF(ISERROR(VLOOKUP(E168,労務比率,'報告書（事業主控）'!#REF!,FALSE)),"",VLOOKUP(E168,労務比率,'報告書（事業主控）'!#REF!,FALSE))</f>
        <v/>
      </c>
      <c r="H168" s="225" t="str">
        <f>IF(ISERROR(VLOOKUP(E168,労務比率,'報告書（事業主控）'!#REF!+1,FALSE)),"",VLOOKUP(E168,労務比率,'報告書（事業主控）'!#REF!+1,FALSE))</f>
        <v/>
      </c>
      <c r="I168" s="147" t="e">
        <f>'報告書（事業主控）'!#REF!</f>
        <v>#REF!</v>
      </c>
      <c r="J168" s="147" t="e">
        <f>'報告書（事業主控）'!#REF!</f>
        <v>#REF!</v>
      </c>
      <c r="K168" s="147" t="e">
        <f>'報告書（事業主控）'!#REF!</f>
        <v>#REF!</v>
      </c>
      <c r="L168" s="309">
        <f t="shared" si="26"/>
        <v>0</v>
      </c>
      <c r="M168" s="225">
        <f t="shared" si="28"/>
        <v>0</v>
      </c>
      <c r="N168" s="313" t="e">
        <f t="shared" si="27"/>
        <v>#REF!</v>
      </c>
      <c r="O168" s="312" t="e">
        <f t="shared" si="29"/>
        <v>#REF!</v>
      </c>
      <c r="P168" s="313"/>
      <c r="Q168" s="313"/>
      <c r="R168" s="313" t="e">
        <f>IF(AND(J168=0,C168&gt;=設定シート!E$85,C168&lt;=設定シート!G$85),1,0)</f>
        <v>#REF!</v>
      </c>
    </row>
    <row r="169" spans="1:18" ht="15" customHeight="1" x14ac:dyDescent="0.15">
      <c r="B169" s="147">
        <v>7</v>
      </c>
      <c r="C169" s="147" t="e">
        <f>'報告書（事業主控）'!#REF!</f>
        <v>#REF!</v>
      </c>
      <c r="E169" s="147" t="e">
        <f>'報告書（事業主控）'!#REF!</f>
        <v>#REF!</v>
      </c>
      <c r="F169" s="147" t="e">
        <f>'報告書（事業主控）'!#REF!</f>
        <v>#REF!</v>
      </c>
      <c r="G169" s="225" t="str">
        <f>IF(ISERROR(VLOOKUP(E169,労務比率,'報告書（事業主控）'!#REF!,FALSE)),"",VLOOKUP(E169,労務比率,'報告書（事業主控）'!#REF!,FALSE))</f>
        <v/>
      </c>
      <c r="H169" s="225" t="str">
        <f>IF(ISERROR(VLOOKUP(E169,労務比率,'報告書（事業主控）'!#REF!+1,FALSE)),"",VLOOKUP(E169,労務比率,'報告書（事業主控）'!#REF!+1,FALSE))</f>
        <v/>
      </c>
      <c r="I169" s="147" t="e">
        <f>'報告書（事業主控）'!#REF!</f>
        <v>#REF!</v>
      </c>
      <c r="J169" s="147" t="e">
        <f>'報告書（事業主控）'!#REF!</f>
        <v>#REF!</v>
      </c>
      <c r="K169" s="147" t="e">
        <f>'報告書（事業主控）'!#REF!</f>
        <v>#REF!</v>
      </c>
      <c r="L169" s="309">
        <f t="shared" si="26"/>
        <v>0</v>
      </c>
      <c r="M169" s="225">
        <f t="shared" si="28"/>
        <v>0</v>
      </c>
      <c r="N169" s="313" t="e">
        <f t="shared" si="27"/>
        <v>#REF!</v>
      </c>
      <c r="O169" s="312" t="e">
        <f t="shared" si="29"/>
        <v>#REF!</v>
      </c>
      <c r="P169" s="313"/>
      <c r="Q169" s="313"/>
      <c r="R169" s="313" t="e">
        <f>IF(AND(J169=0,C169&gt;=設定シート!E$85,C169&lt;=設定シート!G$85),1,0)</f>
        <v>#REF!</v>
      </c>
    </row>
    <row r="170" spans="1:18" ht="15" customHeight="1" x14ac:dyDescent="0.15">
      <c r="B170" s="147">
        <v>8</v>
      </c>
      <c r="C170" s="147" t="e">
        <f>'報告書（事業主控）'!#REF!</f>
        <v>#REF!</v>
      </c>
      <c r="E170" s="147" t="e">
        <f>'報告書（事業主控）'!#REF!</f>
        <v>#REF!</v>
      </c>
      <c r="F170" s="147" t="e">
        <f>'報告書（事業主控）'!#REF!</f>
        <v>#REF!</v>
      </c>
      <c r="G170" s="225" t="str">
        <f>IF(ISERROR(VLOOKUP(E170,労務比率,'報告書（事業主控）'!#REF!,FALSE)),"",VLOOKUP(E170,労務比率,'報告書（事業主控）'!#REF!,FALSE))</f>
        <v/>
      </c>
      <c r="H170" s="225" t="str">
        <f>IF(ISERROR(VLOOKUP(E170,労務比率,'報告書（事業主控）'!#REF!+1,FALSE)),"",VLOOKUP(E170,労務比率,'報告書（事業主控）'!#REF!+1,FALSE))</f>
        <v/>
      </c>
      <c r="I170" s="147" t="e">
        <f>'報告書（事業主控）'!#REF!</f>
        <v>#REF!</v>
      </c>
      <c r="J170" s="147" t="e">
        <f>'報告書（事業主控）'!#REF!</f>
        <v>#REF!</v>
      </c>
      <c r="K170" s="147" t="e">
        <f>'報告書（事業主控）'!#REF!</f>
        <v>#REF!</v>
      </c>
      <c r="L170" s="309">
        <f t="shared" si="26"/>
        <v>0</v>
      </c>
      <c r="M170" s="225">
        <f t="shared" si="28"/>
        <v>0</v>
      </c>
      <c r="N170" s="313" t="e">
        <f t="shared" si="27"/>
        <v>#REF!</v>
      </c>
      <c r="O170" s="312" t="e">
        <f t="shared" si="29"/>
        <v>#REF!</v>
      </c>
      <c r="P170" s="313"/>
      <c r="Q170" s="313"/>
      <c r="R170" s="313" t="e">
        <f>IF(AND(J170=0,C170&gt;=設定シート!E$85,C170&lt;=設定シート!G$85),1,0)</f>
        <v>#REF!</v>
      </c>
    </row>
    <row r="171" spans="1:18" ht="15" customHeight="1" x14ac:dyDescent="0.15">
      <c r="B171" s="147">
        <v>9</v>
      </c>
      <c r="C171" s="147" t="e">
        <f>'報告書（事業主控）'!#REF!</f>
        <v>#REF!</v>
      </c>
      <c r="E171" s="147" t="e">
        <f>'報告書（事業主控）'!#REF!</f>
        <v>#REF!</v>
      </c>
      <c r="F171" s="147" t="e">
        <f>'報告書（事業主控）'!#REF!</f>
        <v>#REF!</v>
      </c>
      <c r="G171" s="225" t="str">
        <f>IF(ISERROR(VLOOKUP(E171,労務比率,'報告書（事業主控）'!#REF!,FALSE)),"",VLOOKUP(E171,労務比率,'報告書（事業主控）'!#REF!,FALSE))</f>
        <v/>
      </c>
      <c r="H171" s="225" t="str">
        <f>IF(ISERROR(VLOOKUP(E171,労務比率,'報告書（事業主控）'!#REF!+1,FALSE)),"",VLOOKUP(E171,労務比率,'報告書（事業主控）'!#REF!+1,FALSE))</f>
        <v/>
      </c>
      <c r="I171" s="147" t="e">
        <f>'報告書（事業主控）'!#REF!</f>
        <v>#REF!</v>
      </c>
      <c r="J171" s="147" t="e">
        <f>'報告書（事業主控）'!#REF!</f>
        <v>#REF!</v>
      </c>
      <c r="K171" s="147" t="e">
        <f>'報告書（事業主控）'!#REF!</f>
        <v>#REF!</v>
      </c>
      <c r="L171" s="309">
        <f t="shared" si="26"/>
        <v>0</v>
      </c>
      <c r="M171" s="225">
        <f t="shared" si="28"/>
        <v>0</v>
      </c>
      <c r="N171" s="313" t="e">
        <f t="shared" si="27"/>
        <v>#REF!</v>
      </c>
      <c r="O171" s="312" t="e">
        <f t="shared" si="29"/>
        <v>#REF!</v>
      </c>
      <c r="P171" s="313"/>
      <c r="Q171" s="313"/>
      <c r="R171" s="313" t="e">
        <f>IF(AND(J171=0,C171&gt;=設定シート!E$85,C171&lt;=設定シート!G$85),1,0)</f>
        <v>#REF!</v>
      </c>
    </row>
    <row r="172" spans="1:18" ht="15" customHeight="1" x14ac:dyDescent="0.15">
      <c r="A172" s="147">
        <v>15</v>
      </c>
      <c r="B172" s="147">
        <v>1</v>
      </c>
      <c r="C172" s="147" t="e">
        <f>'報告書（事業主控）'!#REF!</f>
        <v>#REF!</v>
      </c>
      <c r="E172" s="147" t="e">
        <f>'報告書（事業主控）'!#REF!</f>
        <v>#REF!</v>
      </c>
      <c r="F172" s="147" t="e">
        <f>'報告書（事業主控）'!#REF!</f>
        <v>#REF!</v>
      </c>
      <c r="G172" s="225" t="str">
        <f>IF(ISERROR(VLOOKUP(E172,労務比率,'報告書（事業主控）'!#REF!,FALSE)),"",VLOOKUP(E172,労務比率,'報告書（事業主控）'!#REF!,FALSE))</f>
        <v/>
      </c>
      <c r="H172" s="225" t="str">
        <f>IF(ISERROR(VLOOKUP(E172,労務比率,'報告書（事業主控）'!#REF!+1,FALSE)),"",VLOOKUP(E172,労務比率,'報告書（事業主控）'!#REF!+1,FALSE))</f>
        <v/>
      </c>
      <c r="I172" s="147" t="e">
        <f>'報告書（事業主控）'!#REF!</f>
        <v>#REF!</v>
      </c>
      <c r="J172" s="147" t="e">
        <f>'報告書（事業主控）'!#REF!</f>
        <v>#REF!</v>
      </c>
      <c r="K172" s="147" t="e">
        <f>'報告書（事業主控）'!#REF!</f>
        <v>#REF!</v>
      </c>
      <c r="L172" s="309">
        <f t="shared" si="26"/>
        <v>0</v>
      </c>
      <c r="M172" s="225">
        <f t="shared" si="28"/>
        <v>0</v>
      </c>
      <c r="N172" s="313" t="e">
        <f t="shared" si="27"/>
        <v>#REF!</v>
      </c>
      <c r="O172" s="312" t="e">
        <f t="shared" si="29"/>
        <v>#REF!</v>
      </c>
      <c r="P172" s="313">
        <f>INT(SUMIF(O172:O180,0,I172:I180)*105/108)</f>
        <v>0</v>
      </c>
      <c r="Q172" s="316">
        <f>INT(P172*IF(COUNTIF(R172:R180,1)=0,0,SUMIF(R172:R180,1,G172:G180)/COUNTIF(R172:R180,1))/100)</f>
        <v>0</v>
      </c>
      <c r="R172" s="313" t="e">
        <f>IF(AND(J172=0,C172&gt;=設定シート!E$85,C172&lt;=設定シート!G$85),1,0)</f>
        <v>#REF!</v>
      </c>
    </row>
    <row r="173" spans="1:18" ht="15" customHeight="1" x14ac:dyDescent="0.15">
      <c r="B173" s="147">
        <v>2</v>
      </c>
      <c r="C173" s="147" t="e">
        <f>'報告書（事業主控）'!#REF!</f>
        <v>#REF!</v>
      </c>
      <c r="E173" s="147" t="e">
        <f>'報告書（事業主控）'!#REF!</f>
        <v>#REF!</v>
      </c>
      <c r="F173" s="147" t="e">
        <f>'報告書（事業主控）'!#REF!</f>
        <v>#REF!</v>
      </c>
      <c r="G173" s="225" t="str">
        <f>IF(ISERROR(VLOOKUP(E173,労務比率,'報告書（事業主控）'!#REF!,FALSE)),"",VLOOKUP(E173,労務比率,'報告書（事業主控）'!#REF!,FALSE))</f>
        <v/>
      </c>
      <c r="H173" s="225" t="str">
        <f>IF(ISERROR(VLOOKUP(E173,労務比率,'報告書（事業主控）'!#REF!+1,FALSE)),"",VLOOKUP(E173,労務比率,'報告書（事業主控）'!#REF!+1,FALSE))</f>
        <v/>
      </c>
      <c r="I173" s="147" t="e">
        <f>'報告書（事業主控）'!#REF!</f>
        <v>#REF!</v>
      </c>
      <c r="J173" s="147" t="e">
        <f>'報告書（事業主控）'!#REF!</f>
        <v>#REF!</v>
      </c>
      <c r="K173" s="147" t="e">
        <f>'報告書（事業主控）'!#REF!</f>
        <v>#REF!</v>
      </c>
      <c r="L173" s="309">
        <f t="shared" si="26"/>
        <v>0</v>
      </c>
      <c r="M173" s="225">
        <f t="shared" si="28"/>
        <v>0</v>
      </c>
      <c r="N173" s="313" t="e">
        <f t="shared" si="27"/>
        <v>#REF!</v>
      </c>
      <c r="O173" s="312" t="e">
        <f t="shared" si="29"/>
        <v>#REF!</v>
      </c>
      <c r="P173" s="313"/>
      <c r="Q173" s="313"/>
      <c r="R173" s="313" t="e">
        <f>IF(AND(J173=0,C173&gt;=設定シート!E$85,C173&lt;=設定シート!G$85),1,0)</f>
        <v>#REF!</v>
      </c>
    </row>
    <row r="174" spans="1:18" ht="15" customHeight="1" x14ac:dyDescent="0.15">
      <c r="B174" s="147">
        <v>3</v>
      </c>
      <c r="C174" s="147" t="e">
        <f>'報告書（事業主控）'!#REF!</f>
        <v>#REF!</v>
      </c>
      <c r="E174" s="147" t="e">
        <f>'報告書（事業主控）'!#REF!</f>
        <v>#REF!</v>
      </c>
      <c r="F174" s="147" t="e">
        <f>'報告書（事業主控）'!#REF!</f>
        <v>#REF!</v>
      </c>
      <c r="G174" s="225" t="str">
        <f>IF(ISERROR(VLOOKUP(E174,労務比率,'報告書（事業主控）'!#REF!,FALSE)),"",VLOOKUP(E174,労務比率,'報告書（事業主控）'!#REF!,FALSE))</f>
        <v/>
      </c>
      <c r="H174" s="225" t="str">
        <f>IF(ISERROR(VLOOKUP(E174,労務比率,'報告書（事業主控）'!#REF!+1,FALSE)),"",VLOOKUP(E174,労務比率,'報告書（事業主控）'!#REF!+1,FALSE))</f>
        <v/>
      </c>
      <c r="I174" s="147" t="e">
        <f>'報告書（事業主控）'!#REF!</f>
        <v>#REF!</v>
      </c>
      <c r="J174" s="147" t="e">
        <f>'報告書（事業主控）'!#REF!</f>
        <v>#REF!</v>
      </c>
      <c r="K174" s="147" t="e">
        <f>'報告書（事業主控）'!#REF!</f>
        <v>#REF!</v>
      </c>
      <c r="L174" s="309">
        <f t="shared" si="26"/>
        <v>0</v>
      </c>
      <c r="M174" s="225">
        <f t="shared" si="28"/>
        <v>0</v>
      </c>
      <c r="N174" s="313" t="e">
        <f t="shared" si="27"/>
        <v>#REF!</v>
      </c>
      <c r="O174" s="312" t="e">
        <f t="shared" si="29"/>
        <v>#REF!</v>
      </c>
      <c r="P174" s="313"/>
      <c r="Q174" s="313"/>
      <c r="R174" s="313" t="e">
        <f>IF(AND(J174=0,C174&gt;=設定シート!E$85,C174&lt;=設定シート!G$85),1,0)</f>
        <v>#REF!</v>
      </c>
    </row>
    <row r="175" spans="1:18" ht="15" customHeight="1" x14ac:dyDescent="0.15">
      <c r="B175" s="147">
        <v>4</v>
      </c>
      <c r="C175" s="147" t="e">
        <f>'報告書（事業主控）'!#REF!</f>
        <v>#REF!</v>
      </c>
      <c r="E175" s="147" t="e">
        <f>'報告書（事業主控）'!#REF!</f>
        <v>#REF!</v>
      </c>
      <c r="F175" s="147" t="e">
        <f>'報告書（事業主控）'!#REF!</f>
        <v>#REF!</v>
      </c>
      <c r="G175" s="225" t="str">
        <f>IF(ISERROR(VLOOKUP(E175,労務比率,'報告書（事業主控）'!#REF!,FALSE)),"",VLOOKUP(E175,労務比率,'報告書（事業主控）'!#REF!,FALSE))</f>
        <v/>
      </c>
      <c r="H175" s="225" t="str">
        <f>IF(ISERROR(VLOOKUP(E175,労務比率,'報告書（事業主控）'!#REF!+1,FALSE)),"",VLOOKUP(E175,労務比率,'報告書（事業主控）'!#REF!+1,FALSE))</f>
        <v/>
      </c>
      <c r="I175" s="147" t="e">
        <f>'報告書（事業主控）'!#REF!</f>
        <v>#REF!</v>
      </c>
      <c r="J175" s="147" t="e">
        <f>'報告書（事業主控）'!#REF!</f>
        <v>#REF!</v>
      </c>
      <c r="K175" s="147" t="e">
        <f>'報告書（事業主控）'!#REF!</f>
        <v>#REF!</v>
      </c>
      <c r="L175" s="309">
        <f t="shared" si="26"/>
        <v>0</v>
      </c>
      <c r="M175" s="225">
        <f t="shared" si="28"/>
        <v>0</v>
      </c>
      <c r="N175" s="313" t="e">
        <f t="shared" si="27"/>
        <v>#REF!</v>
      </c>
      <c r="O175" s="312" t="e">
        <f t="shared" si="29"/>
        <v>#REF!</v>
      </c>
      <c r="P175" s="313"/>
      <c r="Q175" s="313"/>
      <c r="R175" s="313" t="e">
        <f>IF(AND(J175=0,C175&gt;=設定シート!E$85,C175&lt;=設定シート!G$85),1,0)</f>
        <v>#REF!</v>
      </c>
    </row>
    <row r="176" spans="1:18" ht="15" customHeight="1" x14ac:dyDescent="0.15">
      <c r="B176" s="147">
        <v>5</v>
      </c>
      <c r="C176" s="147" t="e">
        <f>'報告書（事業主控）'!#REF!</f>
        <v>#REF!</v>
      </c>
      <c r="E176" s="147" t="e">
        <f>'報告書（事業主控）'!#REF!</f>
        <v>#REF!</v>
      </c>
      <c r="F176" s="147" t="e">
        <f>'報告書（事業主控）'!#REF!</f>
        <v>#REF!</v>
      </c>
      <c r="G176" s="225" t="str">
        <f>IF(ISERROR(VLOOKUP(E176,労務比率,'報告書（事業主控）'!#REF!,FALSE)),"",VLOOKUP(E176,労務比率,'報告書（事業主控）'!#REF!,FALSE))</f>
        <v/>
      </c>
      <c r="H176" s="225" t="str">
        <f>IF(ISERROR(VLOOKUP(E176,労務比率,'報告書（事業主控）'!#REF!+1,FALSE)),"",VLOOKUP(E176,労務比率,'報告書（事業主控）'!#REF!+1,FALSE))</f>
        <v/>
      </c>
      <c r="I176" s="147" t="e">
        <f>'報告書（事業主控）'!#REF!</f>
        <v>#REF!</v>
      </c>
      <c r="J176" s="147" t="e">
        <f>'報告書（事業主控）'!#REF!</f>
        <v>#REF!</v>
      </c>
      <c r="K176" s="147" t="e">
        <f>'報告書（事業主控）'!#REF!</f>
        <v>#REF!</v>
      </c>
      <c r="L176" s="309">
        <f t="shared" si="26"/>
        <v>0</v>
      </c>
      <c r="M176" s="225">
        <f t="shared" si="28"/>
        <v>0</v>
      </c>
      <c r="N176" s="313" t="e">
        <f t="shared" si="27"/>
        <v>#REF!</v>
      </c>
      <c r="O176" s="312" t="e">
        <f t="shared" si="29"/>
        <v>#REF!</v>
      </c>
      <c r="P176" s="313"/>
      <c r="Q176" s="313"/>
      <c r="R176" s="313" t="e">
        <f>IF(AND(J176=0,C176&gt;=設定シート!E$85,C176&lt;=設定シート!G$85),1,0)</f>
        <v>#REF!</v>
      </c>
    </row>
    <row r="177" spans="1:18" ht="15" customHeight="1" x14ac:dyDescent="0.15">
      <c r="B177" s="147">
        <v>6</v>
      </c>
      <c r="C177" s="147" t="e">
        <f>'報告書（事業主控）'!#REF!</f>
        <v>#REF!</v>
      </c>
      <c r="E177" s="147" t="e">
        <f>'報告書（事業主控）'!#REF!</f>
        <v>#REF!</v>
      </c>
      <c r="F177" s="147" t="e">
        <f>'報告書（事業主控）'!#REF!</f>
        <v>#REF!</v>
      </c>
      <c r="G177" s="225" t="str">
        <f>IF(ISERROR(VLOOKUP(E177,労務比率,'報告書（事業主控）'!#REF!,FALSE)),"",VLOOKUP(E177,労務比率,'報告書（事業主控）'!#REF!,FALSE))</f>
        <v/>
      </c>
      <c r="H177" s="225" t="str">
        <f>IF(ISERROR(VLOOKUP(E177,労務比率,'報告書（事業主控）'!#REF!+1,FALSE)),"",VLOOKUP(E177,労務比率,'報告書（事業主控）'!#REF!+1,FALSE))</f>
        <v/>
      </c>
      <c r="I177" s="147" t="e">
        <f>'報告書（事業主控）'!#REF!</f>
        <v>#REF!</v>
      </c>
      <c r="J177" s="147" t="e">
        <f>'報告書（事業主控）'!#REF!</f>
        <v>#REF!</v>
      </c>
      <c r="K177" s="147" t="e">
        <f>'報告書（事業主控）'!#REF!</f>
        <v>#REF!</v>
      </c>
      <c r="L177" s="309">
        <f t="shared" si="26"/>
        <v>0</v>
      </c>
      <c r="M177" s="225">
        <f t="shared" si="28"/>
        <v>0</v>
      </c>
      <c r="N177" s="313" t="e">
        <f t="shared" si="27"/>
        <v>#REF!</v>
      </c>
      <c r="O177" s="312" t="e">
        <f t="shared" si="29"/>
        <v>#REF!</v>
      </c>
      <c r="P177" s="313"/>
      <c r="Q177" s="313"/>
      <c r="R177" s="313" t="e">
        <f>IF(AND(J177=0,C177&gt;=設定シート!E$85,C177&lt;=設定シート!G$85),1,0)</f>
        <v>#REF!</v>
      </c>
    </row>
    <row r="178" spans="1:18" ht="15" customHeight="1" x14ac:dyDescent="0.15">
      <c r="B178" s="147">
        <v>7</v>
      </c>
      <c r="C178" s="147" t="e">
        <f>'報告書（事業主控）'!#REF!</f>
        <v>#REF!</v>
      </c>
      <c r="E178" s="147" t="e">
        <f>'報告書（事業主控）'!#REF!</f>
        <v>#REF!</v>
      </c>
      <c r="F178" s="147" t="e">
        <f>'報告書（事業主控）'!#REF!</f>
        <v>#REF!</v>
      </c>
      <c r="G178" s="225" t="str">
        <f>IF(ISERROR(VLOOKUP(E178,労務比率,'報告書（事業主控）'!#REF!,FALSE)),"",VLOOKUP(E178,労務比率,'報告書（事業主控）'!#REF!,FALSE))</f>
        <v/>
      </c>
      <c r="H178" s="225" t="str">
        <f>IF(ISERROR(VLOOKUP(E178,労務比率,'報告書（事業主控）'!#REF!+1,FALSE)),"",VLOOKUP(E178,労務比率,'報告書（事業主控）'!#REF!+1,FALSE))</f>
        <v/>
      </c>
      <c r="I178" s="147" t="e">
        <f>'報告書（事業主控）'!#REF!</f>
        <v>#REF!</v>
      </c>
      <c r="J178" s="147" t="e">
        <f>'報告書（事業主控）'!#REF!</f>
        <v>#REF!</v>
      </c>
      <c r="K178" s="147" t="e">
        <f>'報告書（事業主控）'!#REF!</f>
        <v>#REF!</v>
      </c>
      <c r="L178" s="309">
        <f t="shared" si="26"/>
        <v>0</v>
      </c>
      <c r="M178" s="225">
        <f t="shared" si="28"/>
        <v>0</v>
      </c>
      <c r="N178" s="313" t="e">
        <f t="shared" si="27"/>
        <v>#REF!</v>
      </c>
      <c r="O178" s="312" t="e">
        <f t="shared" si="29"/>
        <v>#REF!</v>
      </c>
      <c r="P178" s="313"/>
      <c r="Q178" s="313"/>
      <c r="R178" s="313" t="e">
        <f>IF(AND(J178=0,C178&gt;=設定シート!E$85,C178&lt;=設定シート!G$85),1,0)</f>
        <v>#REF!</v>
      </c>
    </row>
    <row r="179" spans="1:18" ht="15" customHeight="1" x14ac:dyDescent="0.15">
      <c r="B179" s="147">
        <v>8</v>
      </c>
      <c r="C179" s="147" t="e">
        <f>'報告書（事業主控）'!#REF!</f>
        <v>#REF!</v>
      </c>
      <c r="E179" s="147" t="e">
        <f>'報告書（事業主控）'!#REF!</f>
        <v>#REF!</v>
      </c>
      <c r="F179" s="147" t="e">
        <f>'報告書（事業主控）'!#REF!</f>
        <v>#REF!</v>
      </c>
      <c r="G179" s="225" t="str">
        <f>IF(ISERROR(VLOOKUP(E179,労務比率,'報告書（事業主控）'!#REF!,FALSE)),"",VLOOKUP(E179,労務比率,'報告書（事業主控）'!#REF!,FALSE))</f>
        <v/>
      </c>
      <c r="H179" s="225" t="str">
        <f>IF(ISERROR(VLOOKUP(E179,労務比率,'報告書（事業主控）'!#REF!+1,FALSE)),"",VLOOKUP(E179,労務比率,'報告書（事業主控）'!#REF!+1,FALSE))</f>
        <v/>
      </c>
      <c r="I179" s="147" t="e">
        <f>'報告書（事業主控）'!#REF!</f>
        <v>#REF!</v>
      </c>
      <c r="J179" s="147" t="e">
        <f>'報告書（事業主控）'!#REF!</f>
        <v>#REF!</v>
      </c>
      <c r="K179" s="147" t="e">
        <f>'報告書（事業主控）'!#REF!</f>
        <v>#REF!</v>
      </c>
      <c r="L179" s="309">
        <f t="shared" ref="L179:L242" si="30">IF(ISERROR(INT((ROUNDDOWN(I179*G179/100,0)+K179)/1000)),0,INT((ROUNDDOWN(I179*G179/100,0)+K179)/1000))</f>
        <v>0</v>
      </c>
      <c r="M179" s="225">
        <f t="shared" si="28"/>
        <v>0</v>
      </c>
      <c r="N179" s="313" t="e">
        <f t="shared" ref="N179:N242" si="31">IF(R179=1,0,I179)</f>
        <v>#REF!</v>
      </c>
      <c r="O179" s="312" t="e">
        <f t="shared" si="29"/>
        <v>#REF!</v>
      </c>
      <c r="P179" s="313"/>
      <c r="Q179" s="313"/>
      <c r="R179" s="313" t="e">
        <f>IF(AND(J179=0,C179&gt;=設定シート!E$85,C179&lt;=設定シート!G$85),1,0)</f>
        <v>#REF!</v>
      </c>
    </row>
    <row r="180" spans="1:18" ht="15" customHeight="1" x14ac:dyDescent="0.15">
      <c r="B180" s="147">
        <v>9</v>
      </c>
      <c r="C180" s="147" t="e">
        <f>'報告書（事業主控）'!#REF!</f>
        <v>#REF!</v>
      </c>
      <c r="E180" s="147" t="e">
        <f>'報告書（事業主控）'!#REF!</f>
        <v>#REF!</v>
      </c>
      <c r="F180" s="147" t="e">
        <f>'報告書（事業主控）'!#REF!</f>
        <v>#REF!</v>
      </c>
      <c r="G180" s="225" t="str">
        <f>IF(ISERROR(VLOOKUP(E180,労務比率,'報告書（事業主控）'!#REF!,FALSE)),"",VLOOKUP(E180,労務比率,'報告書（事業主控）'!#REF!,FALSE))</f>
        <v/>
      </c>
      <c r="H180" s="225" t="str">
        <f>IF(ISERROR(VLOOKUP(E180,労務比率,'報告書（事業主控）'!#REF!+1,FALSE)),"",VLOOKUP(E180,労務比率,'報告書（事業主控）'!#REF!+1,FALSE))</f>
        <v/>
      </c>
      <c r="I180" s="147" t="e">
        <f>'報告書（事業主控）'!#REF!</f>
        <v>#REF!</v>
      </c>
      <c r="J180" s="147" t="e">
        <f>'報告書（事業主控）'!#REF!</f>
        <v>#REF!</v>
      </c>
      <c r="K180" s="147" t="e">
        <f>'報告書（事業主控）'!#REF!</f>
        <v>#REF!</v>
      </c>
      <c r="L180" s="309">
        <f t="shared" si="30"/>
        <v>0</v>
      </c>
      <c r="M180" s="225">
        <f t="shared" si="28"/>
        <v>0</v>
      </c>
      <c r="N180" s="313" t="e">
        <f t="shared" si="31"/>
        <v>#REF!</v>
      </c>
      <c r="O180" s="312" t="e">
        <f t="shared" si="29"/>
        <v>#REF!</v>
      </c>
      <c r="P180" s="313"/>
      <c r="Q180" s="313"/>
      <c r="R180" s="313" t="e">
        <f>IF(AND(J180=0,C180&gt;=設定シート!E$85,C180&lt;=設定シート!G$85),1,0)</f>
        <v>#REF!</v>
      </c>
    </row>
    <row r="181" spans="1:18" ht="15" customHeight="1" x14ac:dyDescent="0.15">
      <c r="A181" s="147">
        <v>16</v>
      </c>
      <c r="B181" s="147">
        <v>1</v>
      </c>
      <c r="C181" s="147" t="e">
        <f>'報告書（事業主控）'!#REF!</f>
        <v>#REF!</v>
      </c>
      <c r="E181" s="147" t="e">
        <f>'報告書（事業主控）'!#REF!</f>
        <v>#REF!</v>
      </c>
      <c r="F181" s="147" t="e">
        <f>'報告書（事業主控）'!#REF!</f>
        <v>#REF!</v>
      </c>
      <c r="G181" s="225" t="str">
        <f>IF(ISERROR(VLOOKUP(E181,労務比率,'報告書（事業主控）'!#REF!,FALSE)),"",VLOOKUP(E181,労務比率,'報告書（事業主控）'!#REF!,FALSE))</f>
        <v/>
      </c>
      <c r="H181" s="225" t="str">
        <f>IF(ISERROR(VLOOKUP(E181,労務比率,'報告書（事業主控）'!#REF!+1,FALSE)),"",VLOOKUP(E181,労務比率,'報告書（事業主控）'!#REF!+1,FALSE))</f>
        <v/>
      </c>
      <c r="I181" s="147" t="e">
        <f>'報告書（事業主控）'!#REF!</f>
        <v>#REF!</v>
      </c>
      <c r="J181" s="147" t="e">
        <f>'報告書（事業主控）'!#REF!</f>
        <v>#REF!</v>
      </c>
      <c r="K181" s="147" t="e">
        <f>'報告書（事業主控）'!#REF!</f>
        <v>#REF!</v>
      </c>
      <c r="L181" s="309">
        <f t="shared" si="30"/>
        <v>0</v>
      </c>
      <c r="M181" s="225">
        <f t="shared" si="28"/>
        <v>0</v>
      </c>
      <c r="N181" s="313" t="e">
        <f t="shared" si="31"/>
        <v>#REF!</v>
      </c>
      <c r="O181" s="312" t="e">
        <f t="shared" si="29"/>
        <v>#REF!</v>
      </c>
      <c r="P181" s="313">
        <f>INT(SUMIF(O181:O189,0,I181:I189)*105/108)</f>
        <v>0</v>
      </c>
      <c r="Q181" s="316">
        <f>INT(P181*IF(COUNTIF(R181:R189,1)=0,0,SUMIF(R181:R189,1,G181:G189)/COUNTIF(R181:R189,1))/100)</f>
        <v>0</v>
      </c>
      <c r="R181" s="313" t="e">
        <f>IF(AND(J181=0,C181&gt;=設定シート!E$85,C181&lt;=設定シート!G$85),1,0)</f>
        <v>#REF!</v>
      </c>
    </row>
    <row r="182" spans="1:18" ht="15" customHeight="1" x14ac:dyDescent="0.15">
      <c r="B182" s="147">
        <v>2</v>
      </c>
      <c r="C182" s="147" t="e">
        <f>'報告書（事業主控）'!#REF!</f>
        <v>#REF!</v>
      </c>
      <c r="E182" s="147" t="e">
        <f>'報告書（事業主控）'!#REF!</f>
        <v>#REF!</v>
      </c>
      <c r="F182" s="147" t="e">
        <f>'報告書（事業主控）'!#REF!</f>
        <v>#REF!</v>
      </c>
      <c r="G182" s="225" t="str">
        <f>IF(ISERROR(VLOOKUP(E182,労務比率,'報告書（事業主控）'!#REF!,FALSE)),"",VLOOKUP(E182,労務比率,'報告書（事業主控）'!#REF!,FALSE))</f>
        <v/>
      </c>
      <c r="H182" s="225" t="str">
        <f>IF(ISERROR(VLOOKUP(E182,労務比率,'報告書（事業主控）'!#REF!+1,FALSE)),"",VLOOKUP(E182,労務比率,'報告書（事業主控）'!#REF!+1,FALSE))</f>
        <v/>
      </c>
      <c r="I182" s="147" t="e">
        <f>'報告書（事業主控）'!#REF!</f>
        <v>#REF!</v>
      </c>
      <c r="J182" s="147" t="e">
        <f>'報告書（事業主控）'!#REF!</f>
        <v>#REF!</v>
      </c>
      <c r="K182" s="147" t="e">
        <f>'報告書（事業主控）'!#REF!</f>
        <v>#REF!</v>
      </c>
      <c r="L182" s="309">
        <f t="shared" si="30"/>
        <v>0</v>
      </c>
      <c r="M182" s="225">
        <f t="shared" si="28"/>
        <v>0</v>
      </c>
      <c r="N182" s="313" t="e">
        <f t="shared" si="31"/>
        <v>#REF!</v>
      </c>
      <c r="O182" s="312" t="e">
        <f t="shared" si="29"/>
        <v>#REF!</v>
      </c>
      <c r="P182" s="313"/>
      <c r="Q182" s="313"/>
      <c r="R182" s="313" t="e">
        <f>IF(AND(J182=0,C182&gt;=設定シート!E$85,C182&lt;=設定シート!G$85),1,0)</f>
        <v>#REF!</v>
      </c>
    </row>
    <row r="183" spans="1:18" ht="15" customHeight="1" x14ac:dyDescent="0.15">
      <c r="B183" s="147">
        <v>3</v>
      </c>
      <c r="C183" s="147" t="e">
        <f>'報告書（事業主控）'!#REF!</f>
        <v>#REF!</v>
      </c>
      <c r="E183" s="147" t="e">
        <f>'報告書（事業主控）'!#REF!</f>
        <v>#REF!</v>
      </c>
      <c r="F183" s="147" t="e">
        <f>'報告書（事業主控）'!#REF!</f>
        <v>#REF!</v>
      </c>
      <c r="G183" s="225" t="str">
        <f>IF(ISERROR(VLOOKUP(E183,労務比率,'報告書（事業主控）'!#REF!,FALSE)),"",VLOOKUP(E183,労務比率,'報告書（事業主控）'!#REF!,FALSE))</f>
        <v/>
      </c>
      <c r="H183" s="225" t="str">
        <f>IF(ISERROR(VLOOKUP(E183,労務比率,'報告書（事業主控）'!#REF!+1,FALSE)),"",VLOOKUP(E183,労務比率,'報告書（事業主控）'!#REF!+1,FALSE))</f>
        <v/>
      </c>
      <c r="I183" s="147" t="e">
        <f>'報告書（事業主控）'!#REF!</f>
        <v>#REF!</v>
      </c>
      <c r="J183" s="147" t="e">
        <f>'報告書（事業主控）'!#REF!</f>
        <v>#REF!</v>
      </c>
      <c r="K183" s="147" t="e">
        <f>'報告書（事業主控）'!#REF!</f>
        <v>#REF!</v>
      </c>
      <c r="L183" s="309">
        <f t="shared" si="30"/>
        <v>0</v>
      </c>
      <c r="M183" s="225">
        <f t="shared" si="28"/>
        <v>0</v>
      </c>
      <c r="N183" s="313" t="e">
        <f t="shared" si="31"/>
        <v>#REF!</v>
      </c>
      <c r="O183" s="312" t="e">
        <f t="shared" si="29"/>
        <v>#REF!</v>
      </c>
      <c r="P183" s="313"/>
      <c r="Q183" s="313"/>
      <c r="R183" s="313" t="e">
        <f>IF(AND(J183=0,C183&gt;=設定シート!E$85,C183&lt;=設定シート!G$85),1,0)</f>
        <v>#REF!</v>
      </c>
    </row>
    <row r="184" spans="1:18" ht="15" customHeight="1" x14ac:dyDescent="0.15">
      <c r="B184" s="147">
        <v>4</v>
      </c>
      <c r="C184" s="147" t="e">
        <f>'報告書（事業主控）'!#REF!</f>
        <v>#REF!</v>
      </c>
      <c r="E184" s="147" t="e">
        <f>'報告書（事業主控）'!#REF!</f>
        <v>#REF!</v>
      </c>
      <c r="F184" s="147" t="e">
        <f>'報告書（事業主控）'!#REF!</f>
        <v>#REF!</v>
      </c>
      <c r="G184" s="225" t="str">
        <f>IF(ISERROR(VLOOKUP(E184,労務比率,'報告書（事業主控）'!#REF!,FALSE)),"",VLOOKUP(E184,労務比率,'報告書（事業主控）'!#REF!,FALSE))</f>
        <v/>
      </c>
      <c r="H184" s="225" t="str">
        <f>IF(ISERROR(VLOOKUP(E184,労務比率,'報告書（事業主控）'!#REF!+1,FALSE)),"",VLOOKUP(E184,労務比率,'報告書（事業主控）'!#REF!+1,FALSE))</f>
        <v/>
      </c>
      <c r="I184" s="147" t="e">
        <f>'報告書（事業主控）'!#REF!</f>
        <v>#REF!</v>
      </c>
      <c r="J184" s="147" t="e">
        <f>'報告書（事業主控）'!#REF!</f>
        <v>#REF!</v>
      </c>
      <c r="K184" s="147" t="e">
        <f>'報告書（事業主控）'!#REF!</f>
        <v>#REF!</v>
      </c>
      <c r="L184" s="309">
        <f t="shared" si="30"/>
        <v>0</v>
      </c>
      <c r="M184" s="225">
        <f t="shared" ref="M184:M247" si="32">IF(ISERROR(L184*H184),0,L184*H184)</f>
        <v>0</v>
      </c>
      <c r="N184" s="313" t="e">
        <f t="shared" si="31"/>
        <v>#REF!</v>
      </c>
      <c r="O184" s="312" t="e">
        <f t="shared" si="29"/>
        <v>#REF!</v>
      </c>
      <c r="P184" s="313"/>
      <c r="Q184" s="313"/>
      <c r="R184" s="313" t="e">
        <f>IF(AND(J184=0,C184&gt;=設定シート!E$85,C184&lt;=設定シート!G$85),1,0)</f>
        <v>#REF!</v>
      </c>
    </row>
    <row r="185" spans="1:18" ht="15" customHeight="1" x14ac:dyDescent="0.15">
      <c r="B185" s="147">
        <v>5</v>
      </c>
      <c r="C185" s="147" t="e">
        <f>'報告書（事業主控）'!#REF!</f>
        <v>#REF!</v>
      </c>
      <c r="E185" s="147" t="e">
        <f>'報告書（事業主控）'!#REF!</f>
        <v>#REF!</v>
      </c>
      <c r="F185" s="147" t="e">
        <f>'報告書（事業主控）'!#REF!</f>
        <v>#REF!</v>
      </c>
      <c r="G185" s="225" t="str">
        <f>IF(ISERROR(VLOOKUP(E185,労務比率,'報告書（事業主控）'!#REF!,FALSE)),"",VLOOKUP(E185,労務比率,'報告書（事業主控）'!#REF!,FALSE))</f>
        <v/>
      </c>
      <c r="H185" s="225" t="str">
        <f>IF(ISERROR(VLOOKUP(E185,労務比率,'報告書（事業主控）'!#REF!+1,FALSE)),"",VLOOKUP(E185,労務比率,'報告書（事業主控）'!#REF!+1,FALSE))</f>
        <v/>
      </c>
      <c r="I185" s="147" t="e">
        <f>'報告書（事業主控）'!#REF!</f>
        <v>#REF!</v>
      </c>
      <c r="J185" s="147" t="e">
        <f>'報告書（事業主控）'!#REF!</f>
        <v>#REF!</v>
      </c>
      <c r="K185" s="147" t="e">
        <f>'報告書（事業主控）'!#REF!</f>
        <v>#REF!</v>
      </c>
      <c r="L185" s="309">
        <f t="shared" si="30"/>
        <v>0</v>
      </c>
      <c r="M185" s="225">
        <f t="shared" si="32"/>
        <v>0</v>
      </c>
      <c r="N185" s="313" t="e">
        <f t="shared" si="31"/>
        <v>#REF!</v>
      </c>
      <c r="O185" s="312" t="e">
        <f t="shared" si="29"/>
        <v>#REF!</v>
      </c>
      <c r="P185" s="313"/>
      <c r="Q185" s="313"/>
      <c r="R185" s="313" t="e">
        <f>IF(AND(J185=0,C185&gt;=設定シート!E$85,C185&lt;=設定シート!G$85),1,0)</f>
        <v>#REF!</v>
      </c>
    </row>
    <row r="186" spans="1:18" ht="15" customHeight="1" x14ac:dyDescent="0.15">
      <c r="B186" s="147">
        <v>6</v>
      </c>
      <c r="C186" s="147" t="e">
        <f>'報告書（事業主控）'!#REF!</f>
        <v>#REF!</v>
      </c>
      <c r="E186" s="147" t="e">
        <f>'報告書（事業主控）'!#REF!</f>
        <v>#REF!</v>
      </c>
      <c r="F186" s="147" t="e">
        <f>'報告書（事業主控）'!#REF!</f>
        <v>#REF!</v>
      </c>
      <c r="G186" s="225" t="str">
        <f>IF(ISERROR(VLOOKUP(E186,労務比率,'報告書（事業主控）'!#REF!,FALSE)),"",VLOOKUP(E186,労務比率,'報告書（事業主控）'!#REF!,FALSE))</f>
        <v/>
      </c>
      <c r="H186" s="225" t="str">
        <f>IF(ISERROR(VLOOKUP(E186,労務比率,'報告書（事業主控）'!#REF!+1,FALSE)),"",VLOOKUP(E186,労務比率,'報告書（事業主控）'!#REF!+1,FALSE))</f>
        <v/>
      </c>
      <c r="I186" s="147" t="e">
        <f>'報告書（事業主控）'!#REF!</f>
        <v>#REF!</v>
      </c>
      <c r="J186" s="147" t="e">
        <f>'報告書（事業主控）'!#REF!</f>
        <v>#REF!</v>
      </c>
      <c r="K186" s="147" t="e">
        <f>'報告書（事業主控）'!#REF!</f>
        <v>#REF!</v>
      </c>
      <c r="L186" s="309">
        <f t="shared" si="30"/>
        <v>0</v>
      </c>
      <c r="M186" s="225">
        <f t="shared" si="32"/>
        <v>0</v>
      </c>
      <c r="N186" s="313" t="e">
        <f t="shared" si="31"/>
        <v>#REF!</v>
      </c>
      <c r="O186" s="312" t="e">
        <f t="shared" si="29"/>
        <v>#REF!</v>
      </c>
      <c r="P186" s="313"/>
      <c r="Q186" s="313"/>
      <c r="R186" s="313" t="e">
        <f>IF(AND(J186=0,C186&gt;=設定シート!E$85,C186&lt;=設定シート!G$85),1,0)</f>
        <v>#REF!</v>
      </c>
    </row>
    <row r="187" spans="1:18" ht="15" customHeight="1" x14ac:dyDescent="0.15">
      <c r="B187" s="147">
        <v>7</v>
      </c>
      <c r="C187" s="147" t="e">
        <f>'報告書（事業主控）'!#REF!</f>
        <v>#REF!</v>
      </c>
      <c r="E187" s="147" t="e">
        <f>'報告書（事業主控）'!#REF!</f>
        <v>#REF!</v>
      </c>
      <c r="F187" s="147" t="e">
        <f>'報告書（事業主控）'!#REF!</f>
        <v>#REF!</v>
      </c>
      <c r="G187" s="225" t="str">
        <f>IF(ISERROR(VLOOKUP(E187,労務比率,'報告書（事業主控）'!#REF!,FALSE)),"",VLOOKUP(E187,労務比率,'報告書（事業主控）'!#REF!,FALSE))</f>
        <v/>
      </c>
      <c r="H187" s="225" t="str">
        <f>IF(ISERROR(VLOOKUP(E187,労務比率,'報告書（事業主控）'!#REF!+1,FALSE)),"",VLOOKUP(E187,労務比率,'報告書（事業主控）'!#REF!+1,FALSE))</f>
        <v/>
      </c>
      <c r="I187" s="147" t="e">
        <f>'報告書（事業主控）'!#REF!</f>
        <v>#REF!</v>
      </c>
      <c r="J187" s="147" t="e">
        <f>'報告書（事業主控）'!#REF!</f>
        <v>#REF!</v>
      </c>
      <c r="K187" s="147" t="e">
        <f>'報告書（事業主控）'!#REF!</f>
        <v>#REF!</v>
      </c>
      <c r="L187" s="309">
        <f t="shared" si="30"/>
        <v>0</v>
      </c>
      <c r="M187" s="225">
        <f t="shared" si="32"/>
        <v>0</v>
      </c>
      <c r="N187" s="313" t="e">
        <f t="shared" si="31"/>
        <v>#REF!</v>
      </c>
      <c r="O187" s="312" t="e">
        <f t="shared" si="29"/>
        <v>#REF!</v>
      </c>
      <c r="P187" s="313"/>
      <c r="Q187" s="313"/>
      <c r="R187" s="313" t="e">
        <f>IF(AND(J187=0,C187&gt;=設定シート!E$85,C187&lt;=設定シート!G$85),1,0)</f>
        <v>#REF!</v>
      </c>
    </row>
    <row r="188" spans="1:18" ht="15" customHeight="1" x14ac:dyDescent="0.15">
      <c r="B188" s="147">
        <v>8</v>
      </c>
      <c r="C188" s="147" t="e">
        <f>'報告書（事業主控）'!#REF!</f>
        <v>#REF!</v>
      </c>
      <c r="E188" s="147" t="e">
        <f>'報告書（事業主控）'!#REF!</f>
        <v>#REF!</v>
      </c>
      <c r="F188" s="147" t="e">
        <f>'報告書（事業主控）'!#REF!</f>
        <v>#REF!</v>
      </c>
      <c r="G188" s="225" t="str">
        <f>IF(ISERROR(VLOOKUP(E188,労務比率,'報告書（事業主控）'!#REF!,FALSE)),"",VLOOKUP(E188,労務比率,'報告書（事業主控）'!#REF!,FALSE))</f>
        <v/>
      </c>
      <c r="H188" s="225" t="str">
        <f>IF(ISERROR(VLOOKUP(E188,労務比率,'報告書（事業主控）'!#REF!+1,FALSE)),"",VLOOKUP(E188,労務比率,'報告書（事業主控）'!#REF!+1,FALSE))</f>
        <v/>
      </c>
      <c r="I188" s="147" t="e">
        <f>'報告書（事業主控）'!#REF!</f>
        <v>#REF!</v>
      </c>
      <c r="J188" s="147" t="e">
        <f>'報告書（事業主控）'!#REF!</f>
        <v>#REF!</v>
      </c>
      <c r="K188" s="147" t="e">
        <f>'報告書（事業主控）'!#REF!</f>
        <v>#REF!</v>
      </c>
      <c r="L188" s="309">
        <f t="shared" si="30"/>
        <v>0</v>
      </c>
      <c r="M188" s="225">
        <f t="shared" si="32"/>
        <v>0</v>
      </c>
      <c r="N188" s="313" t="e">
        <f t="shared" si="31"/>
        <v>#REF!</v>
      </c>
      <c r="O188" s="312" t="e">
        <f t="shared" si="29"/>
        <v>#REF!</v>
      </c>
      <c r="P188" s="313"/>
      <c r="Q188" s="313"/>
      <c r="R188" s="313" t="e">
        <f>IF(AND(J188=0,C188&gt;=設定シート!E$85,C188&lt;=設定シート!G$85),1,0)</f>
        <v>#REF!</v>
      </c>
    </row>
    <row r="189" spans="1:18" ht="15" customHeight="1" x14ac:dyDescent="0.15">
      <c r="B189" s="147">
        <v>9</v>
      </c>
      <c r="C189" s="147" t="e">
        <f>'報告書（事業主控）'!#REF!</f>
        <v>#REF!</v>
      </c>
      <c r="E189" s="147" t="e">
        <f>'報告書（事業主控）'!#REF!</f>
        <v>#REF!</v>
      </c>
      <c r="F189" s="147" t="e">
        <f>'報告書（事業主控）'!#REF!</f>
        <v>#REF!</v>
      </c>
      <c r="G189" s="225" t="str">
        <f>IF(ISERROR(VLOOKUP(E189,労務比率,'報告書（事業主控）'!#REF!,FALSE)),"",VLOOKUP(E189,労務比率,'報告書（事業主控）'!#REF!,FALSE))</f>
        <v/>
      </c>
      <c r="H189" s="225" t="str">
        <f>IF(ISERROR(VLOOKUP(E189,労務比率,'報告書（事業主控）'!#REF!+1,FALSE)),"",VLOOKUP(E189,労務比率,'報告書（事業主控）'!#REF!+1,FALSE))</f>
        <v/>
      </c>
      <c r="I189" s="147" t="e">
        <f>'報告書（事業主控）'!#REF!</f>
        <v>#REF!</v>
      </c>
      <c r="J189" s="147" t="e">
        <f>'報告書（事業主控）'!#REF!</f>
        <v>#REF!</v>
      </c>
      <c r="K189" s="147" t="e">
        <f>'報告書（事業主控）'!#REF!</f>
        <v>#REF!</v>
      </c>
      <c r="L189" s="309">
        <f t="shared" si="30"/>
        <v>0</v>
      </c>
      <c r="M189" s="225">
        <f t="shared" si="32"/>
        <v>0</v>
      </c>
      <c r="N189" s="313" t="e">
        <f t="shared" si="31"/>
        <v>#REF!</v>
      </c>
      <c r="O189" s="312" t="e">
        <f t="shared" si="29"/>
        <v>#REF!</v>
      </c>
      <c r="P189" s="313"/>
      <c r="Q189" s="313"/>
      <c r="R189" s="313" t="e">
        <f>IF(AND(J189=0,C189&gt;=設定シート!E$85,C189&lt;=設定シート!G$85),1,0)</f>
        <v>#REF!</v>
      </c>
    </row>
    <row r="190" spans="1:18" ht="15" customHeight="1" x14ac:dyDescent="0.15">
      <c r="A190" s="147">
        <v>17</v>
      </c>
      <c r="B190" s="147">
        <v>1</v>
      </c>
      <c r="C190" s="147" t="e">
        <f>'報告書（事業主控）'!#REF!</f>
        <v>#REF!</v>
      </c>
      <c r="E190" s="147" t="e">
        <f>'報告書（事業主控）'!#REF!</f>
        <v>#REF!</v>
      </c>
      <c r="F190" s="147" t="e">
        <f>'報告書（事業主控）'!#REF!</f>
        <v>#REF!</v>
      </c>
      <c r="G190" s="225" t="str">
        <f>IF(ISERROR(VLOOKUP(E190,労務比率,'報告書（事業主控）'!#REF!,FALSE)),"",VLOOKUP(E190,労務比率,'報告書（事業主控）'!#REF!,FALSE))</f>
        <v/>
      </c>
      <c r="H190" s="225" t="str">
        <f>IF(ISERROR(VLOOKUP(E190,労務比率,'報告書（事業主控）'!#REF!+1,FALSE)),"",VLOOKUP(E190,労務比率,'報告書（事業主控）'!#REF!+1,FALSE))</f>
        <v/>
      </c>
      <c r="I190" s="147" t="e">
        <f>'報告書（事業主控）'!#REF!</f>
        <v>#REF!</v>
      </c>
      <c r="J190" s="147" t="e">
        <f>'報告書（事業主控）'!#REF!</f>
        <v>#REF!</v>
      </c>
      <c r="K190" s="147" t="e">
        <f>'報告書（事業主控）'!#REF!</f>
        <v>#REF!</v>
      </c>
      <c r="L190" s="309">
        <f t="shared" si="30"/>
        <v>0</v>
      </c>
      <c r="M190" s="225">
        <f t="shared" si="32"/>
        <v>0</v>
      </c>
      <c r="N190" s="313" t="e">
        <f t="shared" si="31"/>
        <v>#REF!</v>
      </c>
      <c r="O190" s="312" t="e">
        <f t="shared" si="29"/>
        <v>#REF!</v>
      </c>
      <c r="P190" s="313">
        <f>INT(SUMIF(O190:O198,0,I190:I198)*105/108)</f>
        <v>0</v>
      </c>
      <c r="Q190" s="316">
        <f>INT(P190*IF(COUNTIF(R190:R198,1)=0,0,SUMIF(R190:R198,1,G190:G198)/COUNTIF(R190:R198,1))/100)</f>
        <v>0</v>
      </c>
      <c r="R190" s="313" t="e">
        <f>IF(AND(J190=0,C190&gt;=設定シート!E$85,C190&lt;=設定シート!G$85),1,0)</f>
        <v>#REF!</v>
      </c>
    </row>
    <row r="191" spans="1:18" ht="15" customHeight="1" x14ac:dyDescent="0.15">
      <c r="B191" s="147">
        <v>2</v>
      </c>
      <c r="C191" s="147" t="e">
        <f>'報告書（事業主控）'!#REF!</f>
        <v>#REF!</v>
      </c>
      <c r="E191" s="147" t="e">
        <f>'報告書（事業主控）'!#REF!</f>
        <v>#REF!</v>
      </c>
      <c r="F191" s="147" t="e">
        <f>'報告書（事業主控）'!#REF!</f>
        <v>#REF!</v>
      </c>
      <c r="G191" s="225" t="str">
        <f>IF(ISERROR(VLOOKUP(E191,労務比率,'報告書（事業主控）'!#REF!,FALSE)),"",VLOOKUP(E191,労務比率,'報告書（事業主控）'!#REF!,FALSE))</f>
        <v/>
      </c>
      <c r="H191" s="225" t="str">
        <f>IF(ISERROR(VLOOKUP(E191,労務比率,'報告書（事業主控）'!#REF!+1,FALSE)),"",VLOOKUP(E191,労務比率,'報告書（事業主控）'!#REF!+1,FALSE))</f>
        <v/>
      </c>
      <c r="I191" s="147" t="e">
        <f>'報告書（事業主控）'!#REF!</f>
        <v>#REF!</v>
      </c>
      <c r="J191" s="147" t="e">
        <f>'報告書（事業主控）'!#REF!</f>
        <v>#REF!</v>
      </c>
      <c r="K191" s="147" t="e">
        <f>'報告書（事業主控）'!#REF!</f>
        <v>#REF!</v>
      </c>
      <c r="L191" s="309">
        <f t="shared" si="30"/>
        <v>0</v>
      </c>
      <c r="M191" s="225">
        <f t="shared" si="32"/>
        <v>0</v>
      </c>
      <c r="N191" s="313" t="e">
        <f t="shared" si="31"/>
        <v>#REF!</v>
      </c>
      <c r="O191" s="312" t="e">
        <f t="shared" si="29"/>
        <v>#REF!</v>
      </c>
      <c r="P191" s="313"/>
      <c r="Q191" s="313"/>
      <c r="R191" s="313" t="e">
        <f>IF(AND(J191=0,C191&gt;=設定シート!E$85,C191&lt;=設定シート!G$85),1,0)</f>
        <v>#REF!</v>
      </c>
    </row>
    <row r="192" spans="1:18" ht="15" customHeight="1" x14ac:dyDescent="0.15">
      <c r="B192" s="147">
        <v>3</v>
      </c>
      <c r="C192" s="147" t="e">
        <f>'報告書（事業主控）'!#REF!</f>
        <v>#REF!</v>
      </c>
      <c r="E192" s="147" t="e">
        <f>'報告書（事業主控）'!#REF!</f>
        <v>#REF!</v>
      </c>
      <c r="F192" s="147" t="e">
        <f>'報告書（事業主控）'!#REF!</f>
        <v>#REF!</v>
      </c>
      <c r="G192" s="225" t="str">
        <f>IF(ISERROR(VLOOKUP(E192,労務比率,'報告書（事業主控）'!#REF!,FALSE)),"",VLOOKUP(E192,労務比率,'報告書（事業主控）'!#REF!,FALSE))</f>
        <v/>
      </c>
      <c r="H192" s="225" t="str">
        <f>IF(ISERROR(VLOOKUP(E192,労務比率,'報告書（事業主控）'!#REF!+1,FALSE)),"",VLOOKUP(E192,労務比率,'報告書（事業主控）'!#REF!+1,FALSE))</f>
        <v/>
      </c>
      <c r="I192" s="147" t="e">
        <f>'報告書（事業主控）'!#REF!</f>
        <v>#REF!</v>
      </c>
      <c r="J192" s="147" t="e">
        <f>'報告書（事業主控）'!#REF!</f>
        <v>#REF!</v>
      </c>
      <c r="K192" s="147" t="e">
        <f>'報告書（事業主控）'!#REF!</f>
        <v>#REF!</v>
      </c>
      <c r="L192" s="309">
        <f t="shared" si="30"/>
        <v>0</v>
      </c>
      <c r="M192" s="225">
        <f t="shared" si="32"/>
        <v>0</v>
      </c>
      <c r="N192" s="313" t="e">
        <f t="shared" si="31"/>
        <v>#REF!</v>
      </c>
      <c r="O192" s="312" t="e">
        <f t="shared" si="29"/>
        <v>#REF!</v>
      </c>
      <c r="P192" s="313"/>
      <c r="Q192" s="313"/>
      <c r="R192" s="313" t="e">
        <f>IF(AND(J192=0,C192&gt;=設定シート!E$85,C192&lt;=設定シート!G$85),1,0)</f>
        <v>#REF!</v>
      </c>
    </row>
    <row r="193" spans="1:18" ht="15" customHeight="1" x14ac:dyDescent="0.15">
      <c r="B193" s="147">
        <v>4</v>
      </c>
      <c r="C193" s="147" t="e">
        <f>'報告書（事業主控）'!#REF!</f>
        <v>#REF!</v>
      </c>
      <c r="E193" s="147" t="e">
        <f>'報告書（事業主控）'!#REF!</f>
        <v>#REF!</v>
      </c>
      <c r="F193" s="147" t="e">
        <f>'報告書（事業主控）'!#REF!</f>
        <v>#REF!</v>
      </c>
      <c r="G193" s="225" t="str">
        <f>IF(ISERROR(VLOOKUP(E193,労務比率,'報告書（事業主控）'!#REF!,FALSE)),"",VLOOKUP(E193,労務比率,'報告書（事業主控）'!#REF!,FALSE))</f>
        <v/>
      </c>
      <c r="H193" s="225" t="str">
        <f>IF(ISERROR(VLOOKUP(E193,労務比率,'報告書（事業主控）'!#REF!+1,FALSE)),"",VLOOKUP(E193,労務比率,'報告書（事業主控）'!#REF!+1,FALSE))</f>
        <v/>
      </c>
      <c r="I193" s="147" t="e">
        <f>'報告書（事業主控）'!#REF!</f>
        <v>#REF!</v>
      </c>
      <c r="J193" s="147" t="e">
        <f>'報告書（事業主控）'!#REF!</f>
        <v>#REF!</v>
      </c>
      <c r="K193" s="147" t="e">
        <f>'報告書（事業主控）'!#REF!</f>
        <v>#REF!</v>
      </c>
      <c r="L193" s="309">
        <f t="shared" si="30"/>
        <v>0</v>
      </c>
      <c r="M193" s="225">
        <f t="shared" si="32"/>
        <v>0</v>
      </c>
      <c r="N193" s="313" t="e">
        <f t="shared" si="31"/>
        <v>#REF!</v>
      </c>
      <c r="O193" s="312" t="e">
        <f t="shared" si="29"/>
        <v>#REF!</v>
      </c>
      <c r="P193" s="313"/>
      <c r="Q193" s="313"/>
      <c r="R193" s="313" t="e">
        <f>IF(AND(J193=0,C193&gt;=設定シート!E$85,C193&lt;=設定シート!G$85),1,0)</f>
        <v>#REF!</v>
      </c>
    </row>
    <row r="194" spans="1:18" ht="15" customHeight="1" x14ac:dyDescent="0.15">
      <c r="B194" s="147">
        <v>5</v>
      </c>
      <c r="C194" s="147" t="e">
        <f>'報告書（事業主控）'!#REF!</f>
        <v>#REF!</v>
      </c>
      <c r="E194" s="147" t="e">
        <f>'報告書（事業主控）'!#REF!</f>
        <v>#REF!</v>
      </c>
      <c r="F194" s="147" t="e">
        <f>'報告書（事業主控）'!#REF!</f>
        <v>#REF!</v>
      </c>
      <c r="G194" s="225" t="str">
        <f>IF(ISERROR(VLOOKUP(E194,労務比率,'報告書（事業主控）'!#REF!,FALSE)),"",VLOOKUP(E194,労務比率,'報告書（事業主控）'!#REF!,FALSE))</f>
        <v/>
      </c>
      <c r="H194" s="225" t="str">
        <f>IF(ISERROR(VLOOKUP(E194,労務比率,'報告書（事業主控）'!#REF!+1,FALSE)),"",VLOOKUP(E194,労務比率,'報告書（事業主控）'!#REF!+1,FALSE))</f>
        <v/>
      </c>
      <c r="I194" s="147" t="e">
        <f>'報告書（事業主控）'!#REF!</f>
        <v>#REF!</v>
      </c>
      <c r="J194" s="147" t="e">
        <f>'報告書（事業主控）'!#REF!</f>
        <v>#REF!</v>
      </c>
      <c r="K194" s="147" t="e">
        <f>'報告書（事業主控）'!#REF!</f>
        <v>#REF!</v>
      </c>
      <c r="L194" s="309">
        <f t="shared" si="30"/>
        <v>0</v>
      </c>
      <c r="M194" s="225">
        <f t="shared" si="32"/>
        <v>0</v>
      </c>
      <c r="N194" s="313" t="e">
        <f t="shared" si="31"/>
        <v>#REF!</v>
      </c>
      <c r="O194" s="312" t="e">
        <f t="shared" si="29"/>
        <v>#REF!</v>
      </c>
      <c r="P194" s="313"/>
      <c r="Q194" s="313"/>
      <c r="R194" s="313" t="e">
        <f>IF(AND(J194=0,C194&gt;=設定シート!E$85,C194&lt;=設定シート!G$85),1,0)</f>
        <v>#REF!</v>
      </c>
    </row>
    <row r="195" spans="1:18" ht="15" customHeight="1" x14ac:dyDescent="0.15">
      <c r="B195" s="147">
        <v>6</v>
      </c>
      <c r="C195" s="147" t="e">
        <f>'報告書（事業主控）'!#REF!</f>
        <v>#REF!</v>
      </c>
      <c r="E195" s="147" t="e">
        <f>'報告書（事業主控）'!#REF!</f>
        <v>#REF!</v>
      </c>
      <c r="F195" s="147" t="e">
        <f>'報告書（事業主控）'!#REF!</f>
        <v>#REF!</v>
      </c>
      <c r="G195" s="225" t="str">
        <f>IF(ISERROR(VLOOKUP(E195,労務比率,'報告書（事業主控）'!#REF!,FALSE)),"",VLOOKUP(E195,労務比率,'報告書（事業主控）'!#REF!,FALSE))</f>
        <v/>
      </c>
      <c r="H195" s="225" t="str">
        <f>IF(ISERROR(VLOOKUP(E195,労務比率,'報告書（事業主控）'!#REF!+1,FALSE)),"",VLOOKUP(E195,労務比率,'報告書（事業主控）'!#REF!+1,FALSE))</f>
        <v/>
      </c>
      <c r="I195" s="147" t="e">
        <f>'報告書（事業主控）'!#REF!</f>
        <v>#REF!</v>
      </c>
      <c r="J195" s="147" t="e">
        <f>'報告書（事業主控）'!#REF!</f>
        <v>#REF!</v>
      </c>
      <c r="K195" s="147" t="e">
        <f>'報告書（事業主控）'!#REF!</f>
        <v>#REF!</v>
      </c>
      <c r="L195" s="309">
        <f t="shared" si="30"/>
        <v>0</v>
      </c>
      <c r="M195" s="225">
        <f t="shared" si="32"/>
        <v>0</v>
      </c>
      <c r="N195" s="313" t="e">
        <f t="shared" si="31"/>
        <v>#REF!</v>
      </c>
      <c r="O195" s="312" t="e">
        <f t="shared" si="29"/>
        <v>#REF!</v>
      </c>
      <c r="P195" s="313"/>
      <c r="Q195" s="313"/>
      <c r="R195" s="313" t="e">
        <f>IF(AND(J195=0,C195&gt;=設定シート!E$85,C195&lt;=設定シート!G$85),1,0)</f>
        <v>#REF!</v>
      </c>
    </row>
    <row r="196" spans="1:18" ht="15" customHeight="1" x14ac:dyDescent="0.15">
      <c r="B196" s="147">
        <v>7</v>
      </c>
      <c r="C196" s="147" t="e">
        <f>'報告書（事業主控）'!#REF!</f>
        <v>#REF!</v>
      </c>
      <c r="E196" s="147" t="e">
        <f>'報告書（事業主控）'!#REF!</f>
        <v>#REF!</v>
      </c>
      <c r="F196" s="147" t="e">
        <f>'報告書（事業主控）'!#REF!</f>
        <v>#REF!</v>
      </c>
      <c r="G196" s="225" t="str">
        <f>IF(ISERROR(VLOOKUP(E196,労務比率,'報告書（事業主控）'!#REF!,FALSE)),"",VLOOKUP(E196,労務比率,'報告書（事業主控）'!#REF!,FALSE))</f>
        <v/>
      </c>
      <c r="H196" s="225" t="str">
        <f>IF(ISERROR(VLOOKUP(E196,労務比率,'報告書（事業主控）'!#REF!+1,FALSE)),"",VLOOKUP(E196,労務比率,'報告書（事業主控）'!#REF!+1,FALSE))</f>
        <v/>
      </c>
      <c r="I196" s="147" t="e">
        <f>'報告書（事業主控）'!#REF!</f>
        <v>#REF!</v>
      </c>
      <c r="J196" s="147" t="e">
        <f>'報告書（事業主控）'!#REF!</f>
        <v>#REF!</v>
      </c>
      <c r="K196" s="147" t="e">
        <f>'報告書（事業主控）'!#REF!</f>
        <v>#REF!</v>
      </c>
      <c r="L196" s="309">
        <f t="shared" si="30"/>
        <v>0</v>
      </c>
      <c r="M196" s="225">
        <f t="shared" si="32"/>
        <v>0</v>
      </c>
      <c r="N196" s="313" t="e">
        <f t="shared" si="31"/>
        <v>#REF!</v>
      </c>
      <c r="O196" s="312" t="e">
        <f t="shared" si="29"/>
        <v>#REF!</v>
      </c>
      <c r="P196" s="313"/>
      <c r="Q196" s="313"/>
      <c r="R196" s="313" t="e">
        <f>IF(AND(J196=0,C196&gt;=設定シート!E$85,C196&lt;=設定シート!G$85),1,0)</f>
        <v>#REF!</v>
      </c>
    </row>
    <row r="197" spans="1:18" ht="15" customHeight="1" x14ac:dyDescent="0.15">
      <c r="B197" s="147">
        <v>8</v>
      </c>
      <c r="C197" s="147" t="e">
        <f>'報告書（事業主控）'!#REF!</f>
        <v>#REF!</v>
      </c>
      <c r="E197" s="147" t="e">
        <f>'報告書（事業主控）'!#REF!</f>
        <v>#REF!</v>
      </c>
      <c r="F197" s="147" t="e">
        <f>'報告書（事業主控）'!#REF!</f>
        <v>#REF!</v>
      </c>
      <c r="G197" s="225" t="str">
        <f>IF(ISERROR(VLOOKUP(E197,労務比率,'報告書（事業主控）'!#REF!,FALSE)),"",VLOOKUP(E197,労務比率,'報告書（事業主控）'!#REF!,FALSE))</f>
        <v/>
      </c>
      <c r="H197" s="225" t="str">
        <f>IF(ISERROR(VLOOKUP(E197,労務比率,'報告書（事業主控）'!#REF!+1,FALSE)),"",VLOOKUP(E197,労務比率,'報告書（事業主控）'!#REF!+1,FALSE))</f>
        <v/>
      </c>
      <c r="I197" s="147" t="e">
        <f>'報告書（事業主控）'!#REF!</f>
        <v>#REF!</v>
      </c>
      <c r="J197" s="147" t="e">
        <f>'報告書（事業主控）'!#REF!</f>
        <v>#REF!</v>
      </c>
      <c r="K197" s="147" t="e">
        <f>'報告書（事業主控）'!#REF!</f>
        <v>#REF!</v>
      </c>
      <c r="L197" s="309">
        <f t="shared" si="30"/>
        <v>0</v>
      </c>
      <c r="M197" s="225">
        <f t="shared" si="32"/>
        <v>0</v>
      </c>
      <c r="N197" s="313" t="e">
        <f t="shared" si="31"/>
        <v>#REF!</v>
      </c>
      <c r="O197" s="312" t="e">
        <f t="shared" si="29"/>
        <v>#REF!</v>
      </c>
      <c r="P197" s="313"/>
      <c r="Q197" s="313"/>
      <c r="R197" s="313" t="e">
        <f>IF(AND(J197=0,C197&gt;=設定シート!E$85,C197&lt;=設定シート!G$85),1,0)</f>
        <v>#REF!</v>
      </c>
    </row>
    <row r="198" spans="1:18" ht="15" customHeight="1" x14ac:dyDescent="0.15">
      <c r="B198" s="147">
        <v>9</v>
      </c>
      <c r="C198" s="147" t="e">
        <f>'報告書（事業主控）'!#REF!</f>
        <v>#REF!</v>
      </c>
      <c r="E198" s="147" t="e">
        <f>'報告書（事業主控）'!#REF!</f>
        <v>#REF!</v>
      </c>
      <c r="F198" s="147" t="e">
        <f>'報告書（事業主控）'!#REF!</f>
        <v>#REF!</v>
      </c>
      <c r="G198" s="225" t="str">
        <f>IF(ISERROR(VLOOKUP(E198,労務比率,'報告書（事業主控）'!#REF!,FALSE)),"",VLOOKUP(E198,労務比率,'報告書（事業主控）'!#REF!,FALSE))</f>
        <v/>
      </c>
      <c r="H198" s="225" t="str">
        <f>IF(ISERROR(VLOOKUP(E198,労務比率,'報告書（事業主控）'!#REF!+1,FALSE)),"",VLOOKUP(E198,労務比率,'報告書（事業主控）'!#REF!+1,FALSE))</f>
        <v/>
      </c>
      <c r="I198" s="147" t="e">
        <f>'報告書（事業主控）'!#REF!</f>
        <v>#REF!</v>
      </c>
      <c r="J198" s="147" t="e">
        <f>'報告書（事業主控）'!#REF!</f>
        <v>#REF!</v>
      </c>
      <c r="K198" s="147" t="e">
        <f>'報告書（事業主控）'!#REF!</f>
        <v>#REF!</v>
      </c>
      <c r="L198" s="309">
        <f t="shared" si="30"/>
        <v>0</v>
      </c>
      <c r="M198" s="225">
        <f t="shared" si="32"/>
        <v>0</v>
      </c>
      <c r="N198" s="313" t="e">
        <f t="shared" si="31"/>
        <v>#REF!</v>
      </c>
      <c r="O198" s="312" t="e">
        <f t="shared" si="29"/>
        <v>#REF!</v>
      </c>
      <c r="P198" s="313"/>
      <c r="Q198" s="313"/>
      <c r="R198" s="313" t="e">
        <f>IF(AND(J198=0,C198&gt;=設定シート!E$85,C198&lt;=設定シート!G$85),1,0)</f>
        <v>#REF!</v>
      </c>
    </row>
    <row r="199" spans="1:18" ht="15" customHeight="1" x14ac:dyDescent="0.15">
      <c r="A199" s="147">
        <v>18</v>
      </c>
      <c r="B199" s="147">
        <v>1</v>
      </c>
      <c r="C199" s="147" t="e">
        <f>'報告書（事業主控）'!#REF!</f>
        <v>#REF!</v>
      </c>
      <c r="E199" s="147" t="e">
        <f>'報告書（事業主控）'!#REF!</f>
        <v>#REF!</v>
      </c>
      <c r="F199" s="147" t="e">
        <f>'報告書（事業主控）'!#REF!</f>
        <v>#REF!</v>
      </c>
      <c r="G199" s="225" t="str">
        <f>IF(ISERROR(VLOOKUP(E199,労務比率,'報告書（事業主控）'!#REF!,FALSE)),"",VLOOKUP(E199,労務比率,'報告書（事業主控）'!#REF!,FALSE))</f>
        <v/>
      </c>
      <c r="H199" s="225" t="str">
        <f>IF(ISERROR(VLOOKUP(E199,労務比率,'報告書（事業主控）'!#REF!+1,FALSE)),"",VLOOKUP(E199,労務比率,'報告書（事業主控）'!#REF!+1,FALSE))</f>
        <v/>
      </c>
      <c r="I199" s="147" t="e">
        <f>'報告書（事業主控）'!#REF!</f>
        <v>#REF!</v>
      </c>
      <c r="J199" s="147" t="e">
        <f>'報告書（事業主控）'!#REF!</f>
        <v>#REF!</v>
      </c>
      <c r="K199" s="147" t="e">
        <f>'報告書（事業主控）'!#REF!</f>
        <v>#REF!</v>
      </c>
      <c r="L199" s="309">
        <f t="shared" si="30"/>
        <v>0</v>
      </c>
      <c r="M199" s="225">
        <f t="shared" si="32"/>
        <v>0</v>
      </c>
      <c r="N199" s="313" t="e">
        <f t="shared" si="31"/>
        <v>#REF!</v>
      </c>
      <c r="O199" s="312" t="e">
        <f t="shared" si="29"/>
        <v>#REF!</v>
      </c>
      <c r="P199" s="313">
        <f>INT(SUMIF(O199:O207,0,I199:I207)*105/108)</f>
        <v>0</v>
      </c>
      <c r="Q199" s="316">
        <f>INT(P199*IF(COUNTIF(R199:R207,1)=0,0,SUMIF(R199:R207,1,G199:G207)/COUNTIF(R199:R207,1))/100)</f>
        <v>0</v>
      </c>
      <c r="R199" s="313" t="e">
        <f>IF(AND(J199=0,C199&gt;=設定シート!E$85,C199&lt;=設定シート!G$85),1,0)</f>
        <v>#REF!</v>
      </c>
    </row>
    <row r="200" spans="1:18" ht="15" customHeight="1" x14ac:dyDescent="0.15">
      <c r="B200" s="147">
        <v>2</v>
      </c>
      <c r="C200" s="147" t="e">
        <f>'報告書（事業主控）'!#REF!</f>
        <v>#REF!</v>
      </c>
      <c r="E200" s="147" t="e">
        <f>'報告書（事業主控）'!#REF!</f>
        <v>#REF!</v>
      </c>
      <c r="F200" s="147" t="e">
        <f>'報告書（事業主控）'!#REF!</f>
        <v>#REF!</v>
      </c>
      <c r="G200" s="225" t="str">
        <f>IF(ISERROR(VLOOKUP(E200,労務比率,'報告書（事業主控）'!#REF!,FALSE)),"",VLOOKUP(E200,労務比率,'報告書（事業主控）'!#REF!,FALSE))</f>
        <v/>
      </c>
      <c r="H200" s="225" t="str">
        <f>IF(ISERROR(VLOOKUP(E200,労務比率,'報告書（事業主控）'!#REF!+1,FALSE)),"",VLOOKUP(E200,労務比率,'報告書（事業主控）'!#REF!+1,FALSE))</f>
        <v/>
      </c>
      <c r="I200" s="147" t="e">
        <f>'報告書（事業主控）'!#REF!</f>
        <v>#REF!</v>
      </c>
      <c r="J200" s="147" t="e">
        <f>'報告書（事業主控）'!#REF!</f>
        <v>#REF!</v>
      </c>
      <c r="K200" s="147" t="e">
        <f>'報告書（事業主控）'!#REF!</f>
        <v>#REF!</v>
      </c>
      <c r="L200" s="309">
        <f t="shared" si="30"/>
        <v>0</v>
      </c>
      <c r="M200" s="225">
        <f t="shared" si="32"/>
        <v>0</v>
      </c>
      <c r="N200" s="313" t="e">
        <f t="shared" si="31"/>
        <v>#REF!</v>
      </c>
      <c r="O200" s="312" t="e">
        <f t="shared" si="29"/>
        <v>#REF!</v>
      </c>
      <c r="P200" s="313"/>
      <c r="Q200" s="313"/>
      <c r="R200" s="313" t="e">
        <f>IF(AND(J200=0,C200&gt;=設定シート!E$85,C200&lt;=設定シート!G$85),1,0)</f>
        <v>#REF!</v>
      </c>
    </row>
    <row r="201" spans="1:18" ht="15" customHeight="1" x14ac:dyDescent="0.15">
      <c r="B201" s="147">
        <v>3</v>
      </c>
      <c r="C201" s="147" t="e">
        <f>'報告書（事業主控）'!#REF!</f>
        <v>#REF!</v>
      </c>
      <c r="E201" s="147" t="e">
        <f>'報告書（事業主控）'!#REF!</f>
        <v>#REF!</v>
      </c>
      <c r="F201" s="147" t="e">
        <f>'報告書（事業主控）'!#REF!</f>
        <v>#REF!</v>
      </c>
      <c r="G201" s="225" t="str">
        <f>IF(ISERROR(VLOOKUP(E201,労務比率,'報告書（事業主控）'!#REF!,FALSE)),"",VLOOKUP(E201,労務比率,'報告書（事業主控）'!#REF!,FALSE))</f>
        <v/>
      </c>
      <c r="H201" s="225" t="str">
        <f>IF(ISERROR(VLOOKUP(E201,労務比率,'報告書（事業主控）'!#REF!+1,FALSE)),"",VLOOKUP(E201,労務比率,'報告書（事業主控）'!#REF!+1,FALSE))</f>
        <v/>
      </c>
      <c r="I201" s="147" t="e">
        <f>'報告書（事業主控）'!#REF!</f>
        <v>#REF!</v>
      </c>
      <c r="J201" s="147" t="e">
        <f>'報告書（事業主控）'!#REF!</f>
        <v>#REF!</v>
      </c>
      <c r="K201" s="147" t="e">
        <f>'報告書（事業主控）'!#REF!</f>
        <v>#REF!</v>
      </c>
      <c r="L201" s="309">
        <f t="shared" si="30"/>
        <v>0</v>
      </c>
      <c r="M201" s="225">
        <f t="shared" si="32"/>
        <v>0</v>
      </c>
      <c r="N201" s="313" t="e">
        <f t="shared" si="31"/>
        <v>#REF!</v>
      </c>
      <c r="O201" s="312" t="e">
        <f t="shared" si="29"/>
        <v>#REF!</v>
      </c>
      <c r="P201" s="313"/>
      <c r="Q201" s="313"/>
      <c r="R201" s="313" t="e">
        <f>IF(AND(J201=0,C201&gt;=設定シート!E$85,C201&lt;=設定シート!G$85),1,0)</f>
        <v>#REF!</v>
      </c>
    </row>
    <row r="202" spans="1:18" ht="15" customHeight="1" x14ac:dyDescent="0.15">
      <c r="B202" s="147">
        <v>4</v>
      </c>
      <c r="C202" s="147" t="e">
        <f>'報告書（事業主控）'!#REF!</f>
        <v>#REF!</v>
      </c>
      <c r="E202" s="147" t="e">
        <f>'報告書（事業主控）'!#REF!</f>
        <v>#REF!</v>
      </c>
      <c r="F202" s="147" t="e">
        <f>'報告書（事業主控）'!#REF!</f>
        <v>#REF!</v>
      </c>
      <c r="G202" s="225" t="str">
        <f>IF(ISERROR(VLOOKUP(E202,労務比率,'報告書（事業主控）'!#REF!,FALSE)),"",VLOOKUP(E202,労務比率,'報告書（事業主控）'!#REF!,FALSE))</f>
        <v/>
      </c>
      <c r="H202" s="225" t="str">
        <f>IF(ISERROR(VLOOKUP(E202,労務比率,'報告書（事業主控）'!#REF!+1,FALSE)),"",VLOOKUP(E202,労務比率,'報告書（事業主控）'!#REF!+1,FALSE))</f>
        <v/>
      </c>
      <c r="I202" s="147" t="e">
        <f>'報告書（事業主控）'!#REF!</f>
        <v>#REF!</v>
      </c>
      <c r="J202" s="147" t="e">
        <f>'報告書（事業主控）'!#REF!</f>
        <v>#REF!</v>
      </c>
      <c r="K202" s="147" t="e">
        <f>'報告書（事業主控）'!#REF!</f>
        <v>#REF!</v>
      </c>
      <c r="L202" s="309">
        <f t="shared" si="30"/>
        <v>0</v>
      </c>
      <c r="M202" s="225">
        <f t="shared" si="32"/>
        <v>0</v>
      </c>
      <c r="N202" s="313" t="e">
        <f t="shared" si="31"/>
        <v>#REF!</v>
      </c>
      <c r="O202" s="312" t="e">
        <f t="shared" si="29"/>
        <v>#REF!</v>
      </c>
      <c r="P202" s="313"/>
      <c r="Q202" s="313"/>
      <c r="R202" s="313" t="e">
        <f>IF(AND(J202=0,C202&gt;=設定シート!E$85,C202&lt;=設定シート!G$85),1,0)</f>
        <v>#REF!</v>
      </c>
    </row>
    <row r="203" spans="1:18" ht="15" customHeight="1" x14ac:dyDescent="0.15">
      <c r="B203" s="147">
        <v>5</v>
      </c>
      <c r="C203" s="147" t="e">
        <f>'報告書（事業主控）'!#REF!</f>
        <v>#REF!</v>
      </c>
      <c r="E203" s="147" t="e">
        <f>'報告書（事業主控）'!#REF!</f>
        <v>#REF!</v>
      </c>
      <c r="F203" s="147" t="e">
        <f>'報告書（事業主控）'!#REF!</f>
        <v>#REF!</v>
      </c>
      <c r="G203" s="225" t="str">
        <f>IF(ISERROR(VLOOKUP(E203,労務比率,'報告書（事業主控）'!#REF!,FALSE)),"",VLOOKUP(E203,労務比率,'報告書（事業主控）'!#REF!,FALSE))</f>
        <v/>
      </c>
      <c r="H203" s="225" t="str">
        <f>IF(ISERROR(VLOOKUP(E203,労務比率,'報告書（事業主控）'!#REF!+1,FALSE)),"",VLOOKUP(E203,労務比率,'報告書（事業主控）'!#REF!+1,FALSE))</f>
        <v/>
      </c>
      <c r="I203" s="147" t="e">
        <f>'報告書（事業主控）'!#REF!</f>
        <v>#REF!</v>
      </c>
      <c r="J203" s="147" t="e">
        <f>'報告書（事業主控）'!#REF!</f>
        <v>#REF!</v>
      </c>
      <c r="K203" s="147" t="e">
        <f>'報告書（事業主控）'!#REF!</f>
        <v>#REF!</v>
      </c>
      <c r="L203" s="309">
        <f t="shared" si="30"/>
        <v>0</v>
      </c>
      <c r="M203" s="225">
        <f t="shared" si="32"/>
        <v>0</v>
      </c>
      <c r="N203" s="313" t="e">
        <f t="shared" si="31"/>
        <v>#REF!</v>
      </c>
      <c r="O203" s="312" t="e">
        <f t="shared" si="29"/>
        <v>#REF!</v>
      </c>
      <c r="P203" s="313"/>
      <c r="Q203" s="313"/>
      <c r="R203" s="313" t="e">
        <f>IF(AND(J203=0,C203&gt;=設定シート!E$85,C203&lt;=設定シート!G$85),1,0)</f>
        <v>#REF!</v>
      </c>
    </row>
    <row r="204" spans="1:18" ht="15" customHeight="1" x14ac:dyDescent="0.15">
      <c r="B204" s="147">
        <v>6</v>
      </c>
      <c r="C204" s="147" t="e">
        <f>'報告書（事業主控）'!#REF!</f>
        <v>#REF!</v>
      </c>
      <c r="E204" s="147" t="e">
        <f>'報告書（事業主控）'!#REF!</f>
        <v>#REF!</v>
      </c>
      <c r="F204" s="147" t="e">
        <f>'報告書（事業主控）'!#REF!</f>
        <v>#REF!</v>
      </c>
      <c r="G204" s="225" t="str">
        <f>IF(ISERROR(VLOOKUP(E204,労務比率,'報告書（事業主控）'!#REF!,FALSE)),"",VLOOKUP(E204,労務比率,'報告書（事業主控）'!#REF!,FALSE))</f>
        <v/>
      </c>
      <c r="H204" s="225" t="str">
        <f>IF(ISERROR(VLOOKUP(E204,労務比率,'報告書（事業主控）'!#REF!+1,FALSE)),"",VLOOKUP(E204,労務比率,'報告書（事業主控）'!#REF!+1,FALSE))</f>
        <v/>
      </c>
      <c r="I204" s="147" t="e">
        <f>'報告書（事業主控）'!#REF!</f>
        <v>#REF!</v>
      </c>
      <c r="J204" s="147" t="e">
        <f>'報告書（事業主控）'!#REF!</f>
        <v>#REF!</v>
      </c>
      <c r="K204" s="147" t="e">
        <f>'報告書（事業主控）'!#REF!</f>
        <v>#REF!</v>
      </c>
      <c r="L204" s="309">
        <f t="shared" si="30"/>
        <v>0</v>
      </c>
      <c r="M204" s="225">
        <f t="shared" si="32"/>
        <v>0</v>
      </c>
      <c r="N204" s="313" t="e">
        <f t="shared" si="31"/>
        <v>#REF!</v>
      </c>
      <c r="O204" s="312" t="e">
        <f t="shared" si="29"/>
        <v>#REF!</v>
      </c>
      <c r="P204" s="313"/>
      <c r="Q204" s="313"/>
      <c r="R204" s="313" t="e">
        <f>IF(AND(J204=0,C204&gt;=設定シート!E$85,C204&lt;=設定シート!G$85),1,0)</f>
        <v>#REF!</v>
      </c>
    </row>
    <row r="205" spans="1:18" ht="15" customHeight="1" x14ac:dyDescent="0.15">
      <c r="B205" s="147">
        <v>7</v>
      </c>
      <c r="C205" s="147" t="e">
        <f>'報告書（事業主控）'!#REF!</f>
        <v>#REF!</v>
      </c>
      <c r="E205" s="147" t="e">
        <f>'報告書（事業主控）'!#REF!</f>
        <v>#REF!</v>
      </c>
      <c r="F205" s="147" t="e">
        <f>'報告書（事業主控）'!#REF!</f>
        <v>#REF!</v>
      </c>
      <c r="G205" s="225" t="str">
        <f>IF(ISERROR(VLOOKUP(E205,労務比率,'報告書（事業主控）'!#REF!,FALSE)),"",VLOOKUP(E205,労務比率,'報告書（事業主控）'!#REF!,FALSE))</f>
        <v/>
      </c>
      <c r="H205" s="225" t="str">
        <f>IF(ISERROR(VLOOKUP(E205,労務比率,'報告書（事業主控）'!#REF!+1,FALSE)),"",VLOOKUP(E205,労務比率,'報告書（事業主控）'!#REF!+1,FALSE))</f>
        <v/>
      </c>
      <c r="I205" s="147" t="e">
        <f>'報告書（事業主控）'!#REF!</f>
        <v>#REF!</v>
      </c>
      <c r="J205" s="147" t="e">
        <f>'報告書（事業主控）'!#REF!</f>
        <v>#REF!</v>
      </c>
      <c r="K205" s="147" t="e">
        <f>'報告書（事業主控）'!#REF!</f>
        <v>#REF!</v>
      </c>
      <c r="L205" s="309">
        <f t="shared" si="30"/>
        <v>0</v>
      </c>
      <c r="M205" s="225">
        <f t="shared" si="32"/>
        <v>0</v>
      </c>
      <c r="N205" s="313" t="e">
        <f t="shared" si="31"/>
        <v>#REF!</v>
      </c>
      <c r="O205" s="312" t="e">
        <f t="shared" si="29"/>
        <v>#REF!</v>
      </c>
      <c r="P205" s="313"/>
      <c r="Q205" s="313"/>
      <c r="R205" s="313" t="e">
        <f>IF(AND(J205=0,C205&gt;=設定シート!E$85,C205&lt;=設定シート!G$85),1,0)</f>
        <v>#REF!</v>
      </c>
    </row>
    <row r="206" spans="1:18" ht="15" customHeight="1" x14ac:dyDescent="0.15">
      <c r="B206" s="147">
        <v>8</v>
      </c>
      <c r="C206" s="147" t="e">
        <f>'報告書（事業主控）'!#REF!</f>
        <v>#REF!</v>
      </c>
      <c r="E206" s="147" t="e">
        <f>'報告書（事業主控）'!#REF!</f>
        <v>#REF!</v>
      </c>
      <c r="F206" s="147" t="e">
        <f>'報告書（事業主控）'!#REF!</f>
        <v>#REF!</v>
      </c>
      <c r="G206" s="225" t="str">
        <f>IF(ISERROR(VLOOKUP(E206,労務比率,'報告書（事業主控）'!#REF!,FALSE)),"",VLOOKUP(E206,労務比率,'報告書（事業主控）'!#REF!,FALSE))</f>
        <v/>
      </c>
      <c r="H206" s="225" t="str">
        <f>IF(ISERROR(VLOOKUP(E206,労務比率,'報告書（事業主控）'!#REF!+1,FALSE)),"",VLOOKUP(E206,労務比率,'報告書（事業主控）'!#REF!+1,FALSE))</f>
        <v/>
      </c>
      <c r="I206" s="147" t="e">
        <f>'報告書（事業主控）'!#REF!</f>
        <v>#REF!</v>
      </c>
      <c r="J206" s="147" t="e">
        <f>'報告書（事業主控）'!#REF!</f>
        <v>#REF!</v>
      </c>
      <c r="K206" s="147" t="e">
        <f>'報告書（事業主控）'!#REF!</f>
        <v>#REF!</v>
      </c>
      <c r="L206" s="309">
        <f t="shared" si="30"/>
        <v>0</v>
      </c>
      <c r="M206" s="225">
        <f t="shared" si="32"/>
        <v>0</v>
      </c>
      <c r="N206" s="313" t="e">
        <f t="shared" si="31"/>
        <v>#REF!</v>
      </c>
      <c r="O206" s="312" t="e">
        <f t="shared" si="29"/>
        <v>#REF!</v>
      </c>
      <c r="P206" s="313"/>
      <c r="Q206" s="313"/>
      <c r="R206" s="313" t="e">
        <f>IF(AND(J206=0,C206&gt;=設定シート!E$85,C206&lt;=設定シート!G$85),1,0)</f>
        <v>#REF!</v>
      </c>
    </row>
    <row r="207" spans="1:18" ht="15" customHeight="1" x14ac:dyDescent="0.15">
      <c r="B207" s="147">
        <v>9</v>
      </c>
      <c r="C207" s="147" t="e">
        <f>'報告書（事業主控）'!#REF!</f>
        <v>#REF!</v>
      </c>
      <c r="E207" s="147" t="e">
        <f>'報告書（事業主控）'!#REF!</f>
        <v>#REF!</v>
      </c>
      <c r="F207" s="147" t="e">
        <f>'報告書（事業主控）'!#REF!</f>
        <v>#REF!</v>
      </c>
      <c r="G207" s="225" t="str">
        <f>IF(ISERROR(VLOOKUP(E207,労務比率,'報告書（事業主控）'!#REF!,FALSE)),"",VLOOKUP(E207,労務比率,'報告書（事業主控）'!#REF!,FALSE))</f>
        <v/>
      </c>
      <c r="H207" s="225" t="str">
        <f>IF(ISERROR(VLOOKUP(E207,労務比率,'報告書（事業主控）'!#REF!+1,FALSE)),"",VLOOKUP(E207,労務比率,'報告書（事業主控）'!#REF!+1,FALSE))</f>
        <v/>
      </c>
      <c r="I207" s="147" t="e">
        <f>'報告書（事業主控）'!#REF!</f>
        <v>#REF!</v>
      </c>
      <c r="J207" s="147" t="e">
        <f>'報告書（事業主控）'!#REF!</f>
        <v>#REF!</v>
      </c>
      <c r="K207" s="147" t="e">
        <f>'報告書（事業主控）'!#REF!</f>
        <v>#REF!</v>
      </c>
      <c r="L207" s="309">
        <f t="shared" si="30"/>
        <v>0</v>
      </c>
      <c r="M207" s="225">
        <f t="shared" si="32"/>
        <v>0</v>
      </c>
      <c r="N207" s="313" t="e">
        <f t="shared" si="31"/>
        <v>#REF!</v>
      </c>
      <c r="O207" s="312" t="e">
        <f t="shared" si="29"/>
        <v>#REF!</v>
      </c>
      <c r="P207" s="313"/>
      <c r="Q207" s="313"/>
      <c r="R207" s="313" t="e">
        <f>IF(AND(J207=0,C207&gt;=設定シート!E$85,C207&lt;=設定シート!G$85),1,0)</f>
        <v>#REF!</v>
      </c>
    </row>
    <row r="208" spans="1:18" ht="15" customHeight="1" x14ac:dyDescent="0.15">
      <c r="A208" s="147">
        <v>19</v>
      </c>
      <c r="B208" s="147">
        <v>1</v>
      </c>
      <c r="C208" s="147" t="e">
        <f>'報告書（事業主控）'!#REF!</f>
        <v>#REF!</v>
      </c>
      <c r="E208" s="147" t="e">
        <f>'報告書（事業主控）'!#REF!</f>
        <v>#REF!</v>
      </c>
      <c r="F208" s="147" t="e">
        <f>'報告書（事業主控）'!#REF!</f>
        <v>#REF!</v>
      </c>
      <c r="G208" s="225" t="str">
        <f>IF(ISERROR(VLOOKUP(E208,労務比率,'報告書（事業主控）'!#REF!,FALSE)),"",VLOOKUP(E208,労務比率,'報告書（事業主控）'!#REF!,FALSE))</f>
        <v/>
      </c>
      <c r="H208" s="225" t="str">
        <f>IF(ISERROR(VLOOKUP(E208,労務比率,'報告書（事業主控）'!#REF!+1,FALSE)),"",VLOOKUP(E208,労務比率,'報告書（事業主控）'!#REF!+1,FALSE))</f>
        <v/>
      </c>
      <c r="I208" s="147" t="e">
        <f>'報告書（事業主控）'!#REF!</f>
        <v>#REF!</v>
      </c>
      <c r="J208" s="147" t="e">
        <f>'報告書（事業主控）'!#REF!</f>
        <v>#REF!</v>
      </c>
      <c r="K208" s="147" t="e">
        <f>'報告書（事業主控）'!#REF!</f>
        <v>#REF!</v>
      </c>
      <c r="L208" s="309">
        <f t="shared" si="30"/>
        <v>0</v>
      </c>
      <c r="M208" s="225">
        <f t="shared" si="32"/>
        <v>0</v>
      </c>
      <c r="N208" s="313" t="e">
        <f t="shared" si="31"/>
        <v>#REF!</v>
      </c>
      <c r="O208" s="312" t="e">
        <f t="shared" si="29"/>
        <v>#REF!</v>
      </c>
      <c r="P208" s="313">
        <f>INT(SUMIF(O208:O216,0,I208:I216)*105/108)</f>
        <v>0</v>
      </c>
      <c r="Q208" s="316">
        <f>INT(P208*IF(COUNTIF(R208:R216,1)=0,0,SUMIF(R208:R216,1,G208:G216)/COUNTIF(R208:R216,1))/100)</f>
        <v>0</v>
      </c>
      <c r="R208" s="313" t="e">
        <f>IF(AND(J208=0,C208&gt;=設定シート!E$85,C208&lt;=設定シート!G$85),1,0)</f>
        <v>#REF!</v>
      </c>
    </row>
    <row r="209" spans="1:18" ht="15" customHeight="1" x14ac:dyDescent="0.15">
      <c r="B209" s="147">
        <v>2</v>
      </c>
      <c r="C209" s="147" t="e">
        <f>'報告書（事業主控）'!#REF!</f>
        <v>#REF!</v>
      </c>
      <c r="E209" s="147" t="e">
        <f>'報告書（事業主控）'!#REF!</f>
        <v>#REF!</v>
      </c>
      <c r="F209" s="147" t="e">
        <f>'報告書（事業主控）'!#REF!</f>
        <v>#REF!</v>
      </c>
      <c r="G209" s="225" t="str">
        <f>IF(ISERROR(VLOOKUP(E209,労務比率,'報告書（事業主控）'!#REF!,FALSE)),"",VLOOKUP(E209,労務比率,'報告書（事業主控）'!#REF!,FALSE))</f>
        <v/>
      </c>
      <c r="H209" s="225" t="str">
        <f>IF(ISERROR(VLOOKUP(E209,労務比率,'報告書（事業主控）'!#REF!+1,FALSE)),"",VLOOKUP(E209,労務比率,'報告書（事業主控）'!#REF!+1,FALSE))</f>
        <v/>
      </c>
      <c r="I209" s="147" t="e">
        <f>'報告書（事業主控）'!#REF!</f>
        <v>#REF!</v>
      </c>
      <c r="J209" s="147" t="e">
        <f>'報告書（事業主控）'!#REF!</f>
        <v>#REF!</v>
      </c>
      <c r="K209" s="147" t="e">
        <f>'報告書（事業主控）'!#REF!</f>
        <v>#REF!</v>
      </c>
      <c r="L209" s="309">
        <f t="shared" si="30"/>
        <v>0</v>
      </c>
      <c r="M209" s="225">
        <f t="shared" si="32"/>
        <v>0</v>
      </c>
      <c r="N209" s="313" t="e">
        <f t="shared" si="31"/>
        <v>#REF!</v>
      </c>
      <c r="O209" s="312" t="e">
        <f t="shared" si="29"/>
        <v>#REF!</v>
      </c>
      <c r="P209" s="313"/>
      <c r="Q209" s="313"/>
      <c r="R209" s="313" t="e">
        <f>IF(AND(J209=0,C209&gt;=設定シート!E$85,C209&lt;=設定シート!G$85),1,0)</f>
        <v>#REF!</v>
      </c>
    </row>
    <row r="210" spans="1:18" ht="15" customHeight="1" x14ac:dyDescent="0.15">
      <c r="B210" s="147">
        <v>3</v>
      </c>
      <c r="C210" s="147" t="e">
        <f>'報告書（事業主控）'!#REF!</f>
        <v>#REF!</v>
      </c>
      <c r="E210" s="147" t="e">
        <f>'報告書（事業主控）'!#REF!</f>
        <v>#REF!</v>
      </c>
      <c r="F210" s="147" t="e">
        <f>'報告書（事業主控）'!#REF!</f>
        <v>#REF!</v>
      </c>
      <c r="G210" s="225" t="str">
        <f>IF(ISERROR(VLOOKUP(E210,労務比率,'報告書（事業主控）'!#REF!,FALSE)),"",VLOOKUP(E210,労務比率,'報告書（事業主控）'!#REF!,FALSE))</f>
        <v/>
      </c>
      <c r="H210" s="225" t="str">
        <f>IF(ISERROR(VLOOKUP(E210,労務比率,'報告書（事業主控）'!#REF!+1,FALSE)),"",VLOOKUP(E210,労務比率,'報告書（事業主控）'!#REF!+1,FALSE))</f>
        <v/>
      </c>
      <c r="I210" s="147" t="e">
        <f>'報告書（事業主控）'!#REF!</f>
        <v>#REF!</v>
      </c>
      <c r="J210" s="147" t="e">
        <f>'報告書（事業主控）'!#REF!</f>
        <v>#REF!</v>
      </c>
      <c r="K210" s="147" t="e">
        <f>'報告書（事業主控）'!#REF!</f>
        <v>#REF!</v>
      </c>
      <c r="L210" s="309">
        <f t="shared" si="30"/>
        <v>0</v>
      </c>
      <c r="M210" s="225">
        <f t="shared" si="32"/>
        <v>0</v>
      </c>
      <c r="N210" s="313" t="e">
        <f t="shared" si="31"/>
        <v>#REF!</v>
      </c>
      <c r="O210" s="312" t="e">
        <f t="shared" si="29"/>
        <v>#REF!</v>
      </c>
      <c r="P210" s="313"/>
      <c r="Q210" s="313"/>
      <c r="R210" s="313" t="e">
        <f>IF(AND(J210=0,C210&gt;=設定シート!E$85,C210&lt;=設定シート!G$85),1,0)</f>
        <v>#REF!</v>
      </c>
    </row>
    <row r="211" spans="1:18" ht="15" customHeight="1" x14ac:dyDescent="0.15">
      <c r="B211" s="147">
        <v>4</v>
      </c>
      <c r="C211" s="147" t="e">
        <f>'報告書（事業主控）'!#REF!</f>
        <v>#REF!</v>
      </c>
      <c r="E211" s="147" t="e">
        <f>'報告書（事業主控）'!#REF!</f>
        <v>#REF!</v>
      </c>
      <c r="F211" s="147" t="e">
        <f>'報告書（事業主控）'!#REF!</f>
        <v>#REF!</v>
      </c>
      <c r="G211" s="225" t="str">
        <f>IF(ISERROR(VLOOKUP(E211,労務比率,'報告書（事業主控）'!#REF!,FALSE)),"",VLOOKUP(E211,労務比率,'報告書（事業主控）'!#REF!,FALSE))</f>
        <v/>
      </c>
      <c r="H211" s="225" t="str">
        <f>IF(ISERROR(VLOOKUP(E211,労務比率,'報告書（事業主控）'!#REF!+1,FALSE)),"",VLOOKUP(E211,労務比率,'報告書（事業主控）'!#REF!+1,FALSE))</f>
        <v/>
      </c>
      <c r="I211" s="147" t="e">
        <f>'報告書（事業主控）'!#REF!</f>
        <v>#REF!</v>
      </c>
      <c r="J211" s="147" t="e">
        <f>'報告書（事業主控）'!#REF!</f>
        <v>#REF!</v>
      </c>
      <c r="K211" s="147" t="e">
        <f>'報告書（事業主控）'!#REF!</f>
        <v>#REF!</v>
      </c>
      <c r="L211" s="309">
        <f t="shared" si="30"/>
        <v>0</v>
      </c>
      <c r="M211" s="225">
        <f t="shared" si="32"/>
        <v>0</v>
      </c>
      <c r="N211" s="313" t="e">
        <f t="shared" si="31"/>
        <v>#REF!</v>
      </c>
      <c r="O211" s="312" t="e">
        <f t="shared" si="29"/>
        <v>#REF!</v>
      </c>
      <c r="P211" s="313"/>
      <c r="Q211" s="313"/>
      <c r="R211" s="313" t="e">
        <f>IF(AND(J211=0,C211&gt;=設定シート!E$85,C211&lt;=設定シート!G$85),1,0)</f>
        <v>#REF!</v>
      </c>
    </row>
    <row r="212" spans="1:18" ht="15" customHeight="1" x14ac:dyDescent="0.15">
      <c r="B212" s="147">
        <v>5</v>
      </c>
      <c r="C212" s="147" t="e">
        <f>'報告書（事業主控）'!#REF!</f>
        <v>#REF!</v>
      </c>
      <c r="E212" s="147" t="e">
        <f>'報告書（事業主控）'!#REF!</f>
        <v>#REF!</v>
      </c>
      <c r="F212" s="147" t="e">
        <f>'報告書（事業主控）'!#REF!</f>
        <v>#REF!</v>
      </c>
      <c r="G212" s="225" t="str">
        <f>IF(ISERROR(VLOOKUP(E212,労務比率,'報告書（事業主控）'!#REF!,FALSE)),"",VLOOKUP(E212,労務比率,'報告書（事業主控）'!#REF!,FALSE))</f>
        <v/>
      </c>
      <c r="H212" s="225" t="str">
        <f>IF(ISERROR(VLOOKUP(E212,労務比率,'報告書（事業主控）'!#REF!+1,FALSE)),"",VLOOKUP(E212,労務比率,'報告書（事業主控）'!#REF!+1,FALSE))</f>
        <v/>
      </c>
      <c r="I212" s="147" t="e">
        <f>'報告書（事業主控）'!#REF!</f>
        <v>#REF!</v>
      </c>
      <c r="J212" s="147" t="e">
        <f>'報告書（事業主控）'!#REF!</f>
        <v>#REF!</v>
      </c>
      <c r="K212" s="147" t="e">
        <f>'報告書（事業主控）'!#REF!</f>
        <v>#REF!</v>
      </c>
      <c r="L212" s="309">
        <f t="shared" si="30"/>
        <v>0</v>
      </c>
      <c r="M212" s="225">
        <f t="shared" si="32"/>
        <v>0</v>
      </c>
      <c r="N212" s="313" t="e">
        <f t="shared" si="31"/>
        <v>#REF!</v>
      </c>
      <c r="O212" s="312" t="e">
        <f t="shared" si="29"/>
        <v>#REF!</v>
      </c>
      <c r="P212" s="313"/>
      <c r="Q212" s="313"/>
      <c r="R212" s="313" t="e">
        <f>IF(AND(J212=0,C212&gt;=設定シート!E$85,C212&lt;=設定シート!G$85),1,0)</f>
        <v>#REF!</v>
      </c>
    </row>
    <row r="213" spans="1:18" ht="15" customHeight="1" x14ac:dyDescent="0.15">
      <c r="B213" s="147">
        <v>6</v>
      </c>
      <c r="C213" s="147" t="e">
        <f>'報告書（事業主控）'!#REF!</f>
        <v>#REF!</v>
      </c>
      <c r="E213" s="147" t="e">
        <f>'報告書（事業主控）'!#REF!</f>
        <v>#REF!</v>
      </c>
      <c r="F213" s="147" t="e">
        <f>'報告書（事業主控）'!#REF!</f>
        <v>#REF!</v>
      </c>
      <c r="G213" s="225" t="str">
        <f>IF(ISERROR(VLOOKUP(E213,労務比率,'報告書（事業主控）'!#REF!,FALSE)),"",VLOOKUP(E213,労務比率,'報告書（事業主控）'!#REF!,FALSE))</f>
        <v/>
      </c>
      <c r="H213" s="225" t="str">
        <f>IF(ISERROR(VLOOKUP(E213,労務比率,'報告書（事業主控）'!#REF!+1,FALSE)),"",VLOOKUP(E213,労務比率,'報告書（事業主控）'!#REF!+1,FALSE))</f>
        <v/>
      </c>
      <c r="I213" s="147" t="e">
        <f>'報告書（事業主控）'!#REF!</f>
        <v>#REF!</v>
      </c>
      <c r="J213" s="147" t="e">
        <f>'報告書（事業主控）'!#REF!</f>
        <v>#REF!</v>
      </c>
      <c r="K213" s="147" t="e">
        <f>'報告書（事業主控）'!#REF!</f>
        <v>#REF!</v>
      </c>
      <c r="L213" s="309">
        <f t="shared" si="30"/>
        <v>0</v>
      </c>
      <c r="M213" s="225">
        <f t="shared" si="32"/>
        <v>0</v>
      </c>
      <c r="N213" s="313" t="e">
        <f t="shared" si="31"/>
        <v>#REF!</v>
      </c>
      <c r="O213" s="312" t="e">
        <f t="shared" ref="O213:O276" si="33">IF(I213=N213,IF(ISERROR(ROUNDDOWN(I213*G213/100,0)+K213),0,ROUNDDOWN(I213*G213/100,0)+K213),0)</f>
        <v>#REF!</v>
      </c>
      <c r="P213" s="313"/>
      <c r="Q213" s="313"/>
      <c r="R213" s="313" t="e">
        <f>IF(AND(J213=0,C213&gt;=設定シート!E$85,C213&lt;=設定シート!G$85),1,0)</f>
        <v>#REF!</v>
      </c>
    </row>
    <row r="214" spans="1:18" ht="15" customHeight="1" x14ac:dyDescent="0.15">
      <c r="B214" s="147">
        <v>7</v>
      </c>
      <c r="C214" s="147" t="e">
        <f>'報告書（事業主控）'!#REF!</f>
        <v>#REF!</v>
      </c>
      <c r="E214" s="147" t="e">
        <f>'報告書（事業主控）'!#REF!</f>
        <v>#REF!</v>
      </c>
      <c r="F214" s="147" t="e">
        <f>'報告書（事業主控）'!#REF!</f>
        <v>#REF!</v>
      </c>
      <c r="G214" s="225" t="str">
        <f>IF(ISERROR(VLOOKUP(E214,労務比率,'報告書（事業主控）'!#REF!,FALSE)),"",VLOOKUP(E214,労務比率,'報告書（事業主控）'!#REF!,FALSE))</f>
        <v/>
      </c>
      <c r="H214" s="225" t="str">
        <f>IF(ISERROR(VLOOKUP(E214,労務比率,'報告書（事業主控）'!#REF!+1,FALSE)),"",VLOOKUP(E214,労務比率,'報告書（事業主控）'!#REF!+1,FALSE))</f>
        <v/>
      </c>
      <c r="I214" s="147" t="e">
        <f>'報告書（事業主控）'!#REF!</f>
        <v>#REF!</v>
      </c>
      <c r="J214" s="147" t="e">
        <f>'報告書（事業主控）'!#REF!</f>
        <v>#REF!</v>
      </c>
      <c r="K214" s="147" t="e">
        <f>'報告書（事業主控）'!#REF!</f>
        <v>#REF!</v>
      </c>
      <c r="L214" s="309">
        <f t="shared" si="30"/>
        <v>0</v>
      </c>
      <c r="M214" s="225">
        <f t="shared" si="32"/>
        <v>0</v>
      </c>
      <c r="N214" s="313" t="e">
        <f t="shared" si="31"/>
        <v>#REF!</v>
      </c>
      <c r="O214" s="312" t="e">
        <f t="shared" si="33"/>
        <v>#REF!</v>
      </c>
      <c r="P214" s="313"/>
      <c r="Q214" s="313"/>
      <c r="R214" s="313" t="e">
        <f>IF(AND(J214=0,C214&gt;=設定シート!E$85,C214&lt;=設定シート!G$85),1,0)</f>
        <v>#REF!</v>
      </c>
    </row>
    <row r="215" spans="1:18" ht="15" customHeight="1" x14ac:dyDescent="0.15">
      <c r="B215" s="147">
        <v>8</v>
      </c>
      <c r="C215" s="147" t="e">
        <f>'報告書（事業主控）'!#REF!</f>
        <v>#REF!</v>
      </c>
      <c r="E215" s="147" t="e">
        <f>'報告書（事業主控）'!#REF!</f>
        <v>#REF!</v>
      </c>
      <c r="F215" s="147" t="e">
        <f>'報告書（事業主控）'!#REF!</f>
        <v>#REF!</v>
      </c>
      <c r="G215" s="225" t="str">
        <f>IF(ISERROR(VLOOKUP(E215,労務比率,'報告書（事業主控）'!#REF!,FALSE)),"",VLOOKUP(E215,労務比率,'報告書（事業主控）'!#REF!,FALSE))</f>
        <v/>
      </c>
      <c r="H215" s="225" t="str">
        <f>IF(ISERROR(VLOOKUP(E215,労務比率,'報告書（事業主控）'!#REF!+1,FALSE)),"",VLOOKUP(E215,労務比率,'報告書（事業主控）'!#REF!+1,FALSE))</f>
        <v/>
      </c>
      <c r="I215" s="147" t="e">
        <f>'報告書（事業主控）'!#REF!</f>
        <v>#REF!</v>
      </c>
      <c r="J215" s="147" t="e">
        <f>'報告書（事業主控）'!#REF!</f>
        <v>#REF!</v>
      </c>
      <c r="K215" s="147" t="e">
        <f>'報告書（事業主控）'!#REF!</f>
        <v>#REF!</v>
      </c>
      <c r="L215" s="309">
        <f t="shared" si="30"/>
        <v>0</v>
      </c>
      <c r="M215" s="225">
        <f t="shared" si="32"/>
        <v>0</v>
      </c>
      <c r="N215" s="313" t="e">
        <f t="shared" si="31"/>
        <v>#REF!</v>
      </c>
      <c r="O215" s="312" t="e">
        <f t="shared" si="33"/>
        <v>#REF!</v>
      </c>
      <c r="P215" s="313"/>
      <c r="Q215" s="313"/>
      <c r="R215" s="313" t="e">
        <f>IF(AND(J215=0,C215&gt;=設定シート!E$85,C215&lt;=設定シート!G$85),1,0)</f>
        <v>#REF!</v>
      </c>
    </row>
    <row r="216" spans="1:18" ht="15" customHeight="1" x14ac:dyDescent="0.15">
      <c r="B216" s="147">
        <v>9</v>
      </c>
      <c r="C216" s="147" t="e">
        <f>'報告書（事業主控）'!#REF!</f>
        <v>#REF!</v>
      </c>
      <c r="E216" s="147" t="e">
        <f>'報告書（事業主控）'!#REF!</f>
        <v>#REF!</v>
      </c>
      <c r="F216" s="147" t="e">
        <f>'報告書（事業主控）'!#REF!</f>
        <v>#REF!</v>
      </c>
      <c r="G216" s="225" t="str">
        <f>IF(ISERROR(VLOOKUP(E216,労務比率,'報告書（事業主控）'!#REF!,FALSE)),"",VLOOKUP(E216,労務比率,'報告書（事業主控）'!#REF!,FALSE))</f>
        <v/>
      </c>
      <c r="H216" s="225" t="str">
        <f>IF(ISERROR(VLOOKUP(E216,労務比率,'報告書（事業主控）'!#REF!+1,FALSE)),"",VLOOKUP(E216,労務比率,'報告書（事業主控）'!#REF!+1,FALSE))</f>
        <v/>
      </c>
      <c r="I216" s="147" t="e">
        <f>'報告書（事業主控）'!#REF!</f>
        <v>#REF!</v>
      </c>
      <c r="J216" s="147" t="e">
        <f>'報告書（事業主控）'!#REF!</f>
        <v>#REF!</v>
      </c>
      <c r="K216" s="147" t="e">
        <f>'報告書（事業主控）'!#REF!</f>
        <v>#REF!</v>
      </c>
      <c r="L216" s="309">
        <f t="shared" si="30"/>
        <v>0</v>
      </c>
      <c r="M216" s="225">
        <f t="shared" si="32"/>
        <v>0</v>
      </c>
      <c r="N216" s="313" t="e">
        <f t="shared" si="31"/>
        <v>#REF!</v>
      </c>
      <c r="O216" s="312" t="e">
        <f t="shared" si="33"/>
        <v>#REF!</v>
      </c>
      <c r="P216" s="313"/>
      <c r="Q216" s="313"/>
      <c r="R216" s="313" t="e">
        <f>IF(AND(J216=0,C216&gt;=設定シート!E$85,C216&lt;=設定シート!G$85),1,0)</f>
        <v>#REF!</v>
      </c>
    </row>
    <row r="217" spans="1:18" ht="15" customHeight="1" x14ac:dyDescent="0.15">
      <c r="A217" s="147">
        <v>20</v>
      </c>
      <c r="B217" s="147">
        <v>1</v>
      </c>
      <c r="C217" s="147" t="e">
        <f>'報告書（事業主控）'!#REF!</f>
        <v>#REF!</v>
      </c>
      <c r="E217" s="147" t="e">
        <f>'報告書（事業主控）'!#REF!</f>
        <v>#REF!</v>
      </c>
      <c r="F217" s="147" t="e">
        <f>'報告書（事業主控）'!#REF!</f>
        <v>#REF!</v>
      </c>
      <c r="G217" s="225" t="str">
        <f>IF(ISERROR(VLOOKUP(E217,労務比率,'報告書（事業主控）'!#REF!,FALSE)),"",VLOOKUP(E217,労務比率,'報告書（事業主控）'!#REF!,FALSE))</f>
        <v/>
      </c>
      <c r="H217" s="225" t="str">
        <f>IF(ISERROR(VLOOKUP(E217,労務比率,'報告書（事業主控）'!#REF!+1,FALSE)),"",VLOOKUP(E217,労務比率,'報告書（事業主控）'!#REF!+1,FALSE))</f>
        <v/>
      </c>
      <c r="I217" s="147" t="e">
        <f>'報告書（事業主控）'!#REF!</f>
        <v>#REF!</v>
      </c>
      <c r="J217" s="147" t="e">
        <f>'報告書（事業主控）'!#REF!</f>
        <v>#REF!</v>
      </c>
      <c r="K217" s="147" t="e">
        <f>'報告書（事業主控）'!#REF!</f>
        <v>#REF!</v>
      </c>
      <c r="L217" s="309">
        <f t="shared" si="30"/>
        <v>0</v>
      </c>
      <c r="M217" s="225">
        <f t="shared" si="32"/>
        <v>0</v>
      </c>
      <c r="N217" s="313" t="e">
        <f t="shared" si="31"/>
        <v>#REF!</v>
      </c>
      <c r="O217" s="312" t="e">
        <f t="shared" si="33"/>
        <v>#REF!</v>
      </c>
      <c r="P217" s="313">
        <f>INT(SUMIF(O217:O225,0,I217:I225)*105/108)</f>
        <v>0</v>
      </c>
      <c r="Q217" s="316">
        <f>INT(P217*IF(COUNTIF(R217:R225,1)=0,0,SUMIF(R217:R225,1,G217:G225)/COUNTIF(R217:R225,1))/100)</f>
        <v>0</v>
      </c>
      <c r="R217" s="313" t="e">
        <f>IF(AND(J217=0,C217&gt;=設定シート!E$85,C217&lt;=設定シート!G$85),1,0)</f>
        <v>#REF!</v>
      </c>
    </row>
    <row r="218" spans="1:18" ht="15" customHeight="1" x14ac:dyDescent="0.15">
      <c r="B218" s="147">
        <v>2</v>
      </c>
      <c r="C218" s="147" t="e">
        <f>'報告書（事業主控）'!#REF!</f>
        <v>#REF!</v>
      </c>
      <c r="E218" s="147" t="e">
        <f>'報告書（事業主控）'!#REF!</f>
        <v>#REF!</v>
      </c>
      <c r="F218" s="147" t="e">
        <f>'報告書（事業主控）'!#REF!</f>
        <v>#REF!</v>
      </c>
      <c r="G218" s="225" t="str">
        <f>IF(ISERROR(VLOOKUP(E218,労務比率,'報告書（事業主控）'!#REF!,FALSE)),"",VLOOKUP(E218,労務比率,'報告書（事業主控）'!#REF!,FALSE))</f>
        <v/>
      </c>
      <c r="H218" s="225" t="str">
        <f>IF(ISERROR(VLOOKUP(E218,労務比率,'報告書（事業主控）'!#REF!+1,FALSE)),"",VLOOKUP(E218,労務比率,'報告書（事業主控）'!#REF!+1,FALSE))</f>
        <v/>
      </c>
      <c r="I218" s="147" t="e">
        <f>'報告書（事業主控）'!#REF!</f>
        <v>#REF!</v>
      </c>
      <c r="J218" s="147" t="e">
        <f>'報告書（事業主控）'!#REF!</f>
        <v>#REF!</v>
      </c>
      <c r="K218" s="147" t="e">
        <f>'報告書（事業主控）'!#REF!</f>
        <v>#REF!</v>
      </c>
      <c r="L218" s="309">
        <f t="shared" si="30"/>
        <v>0</v>
      </c>
      <c r="M218" s="225">
        <f t="shared" si="32"/>
        <v>0</v>
      </c>
      <c r="N218" s="313" t="e">
        <f t="shared" si="31"/>
        <v>#REF!</v>
      </c>
      <c r="O218" s="312" t="e">
        <f t="shared" si="33"/>
        <v>#REF!</v>
      </c>
      <c r="P218" s="313"/>
      <c r="Q218" s="313"/>
      <c r="R218" s="313" t="e">
        <f>IF(AND(J218=0,C218&gt;=設定シート!E$85,C218&lt;=設定シート!G$85),1,0)</f>
        <v>#REF!</v>
      </c>
    </row>
    <row r="219" spans="1:18" ht="15" customHeight="1" x14ac:dyDescent="0.15">
      <c r="B219" s="147">
        <v>3</v>
      </c>
      <c r="C219" s="147" t="e">
        <f>'報告書（事業主控）'!#REF!</f>
        <v>#REF!</v>
      </c>
      <c r="E219" s="147" t="e">
        <f>'報告書（事業主控）'!#REF!</f>
        <v>#REF!</v>
      </c>
      <c r="F219" s="147" t="e">
        <f>'報告書（事業主控）'!#REF!</f>
        <v>#REF!</v>
      </c>
      <c r="G219" s="225" t="str">
        <f>IF(ISERROR(VLOOKUP(E219,労務比率,'報告書（事業主控）'!#REF!,FALSE)),"",VLOOKUP(E219,労務比率,'報告書（事業主控）'!#REF!,FALSE))</f>
        <v/>
      </c>
      <c r="H219" s="225" t="str">
        <f>IF(ISERROR(VLOOKUP(E219,労務比率,'報告書（事業主控）'!#REF!+1,FALSE)),"",VLOOKUP(E219,労務比率,'報告書（事業主控）'!#REF!+1,FALSE))</f>
        <v/>
      </c>
      <c r="I219" s="147" t="e">
        <f>'報告書（事業主控）'!#REF!</f>
        <v>#REF!</v>
      </c>
      <c r="J219" s="147" t="e">
        <f>'報告書（事業主控）'!#REF!</f>
        <v>#REF!</v>
      </c>
      <c r="K219" s="147" t="e">
        <f>'報告書（事業主控）'!#REF!</f>
        <v>#REF!</v>
      </c>
      <c r="L219" s="309">
        <f t="shared" si="30"/>
        <v>0</v>
      </c>
      <c r="M219" s="225">
        <f t="shared" si="32"/>
        <v>0</v>
      </c>
      <c r="N219" s="313" t="e">
        <f t="shared" si="31"/>
        <v>#REF!</v>
      </c>
      <c r="O219" s="312" t="e">
        <f t="shared" si="33"/>
        <v>#REF!</v>
      </c>
      <c r="P219" s="313"/>
      <c r="Q219" s="313"/>
      <c r="R219" s="313" t="e">
        <f>IF(AND(J219=0,C219&gt;=設定シート!E$85,C219&lt;=設定シート!G$85),1,0)</f>
        <v>#REF!</v>
      </c>
    </row>
    <row r="220" spans="1:18" ht="15" customHeight="1" x14ac:dyDescent="0.15">
      <c r="B220" s="147">
        <v>4</v>
      </c>
      <c r="C220" s="147" t="e">
        <f>'報告書（事業主控）'!#REF!</f>
        <v>#REF!</v>
      </c>
      <c r="E220" s="147" t="e">
        <f>'報告書（事業主控）'!#REF!</f>
        <v>#REF!</v>
      </c>
      <c r="F220" s="147" t="e">
        <f>'報告書（事業主控）'!#REF!</f>
        <v>#REF!</v>
      </c>
      <c r="G220" s="225" t="str">
        <f>IF(ISERROR(VLOOKUP(E220,労務比率,'報告書（事業主控）'!#REF!,FALSE)),"",VLOOKUP(E220,労務比率,'報告書（事業主控）'!#REF!,FALSE))</f>
        <v/>
      </c>
      <c r="H220" s="225" t="str">
        <f>IF(ISERROR(VLOOKUP(E220,労務比率,'報告書（事業主控）'!#REF!+1,FALSE)),"",VLOOKUP(E220,労務比率,'報告書（事業主控）'!#REF!+1,FALSE))</f>
        <v/>
      </c>
      <c r="I220" s="147" t="e">
        <f>'報告書（事業主控）'!#REF!</f>
        <v>#REF!</v>
      </c>
      <c r="J220" s="147" t="e">
        <f>'報告書（事業主控）'!#REF!</f>
        <v>#REF!</v>
      </c>
      <c r="K220" s="147" t="e">
        <f>'報告書（事業主控）'!#REF!</f>
        <v>#REF!</v>
      </c>
      <c r="L220" s="309">
        <f t="shared" si="30"/>
        <v>0</v>
      </c>
      <c r="M220" s="225">
        <f t="shared" si="32"/>
        <v>0</v>
      </c>
      <c r="N220" s="313" t="e">
        <f t="shared" si="31"/>
        <v>#REF!</v>
      </c>
      <c r="O220" s="312" t="e">
        <f t="shared" si="33"/>
        <v>#REF!</v>
      </c>
      <c r="P220" s="313"/>
      <c r="Q220" s="313"/>
      <c r="R220" s="313" t="e">
        <f>IF(AND(J220=0,C220&gt;=設定シート!E$85,C220&lt;=設定シート!G$85),1,0)</f>
        <v>#REF!</v>
      </c>
    </row>
    <row r="221" spans="1:18" ht="15" customHeight="1" x14ac:dyDescent="0.15">
      <c r="B221" s="147">
        <v>5</v>
      </c>
      <c r="C221" s="147" t="e">
        <f>'報告書（事業主控）'!#REF!</f>
        <v>#REF!</v>
      </c>
      <c r="E221" s="147" t="e">
        <f>'報告書（事業主控）'!#REF!</f>
        <v>#REF!</v>
      </c>
      <c r="F221" s="147" t="e">
        <f>'報告書（事業主控）'!#REF!</f>
        <v>#REF!</v>
      </c>
      <c r="G221" s="225" t="str">
        <f>IF(ISERROR(VLOOKUP(E221,労務比率,'報告書（事業主控）'!#REF!,FALSE)),"",VLOOKUP(E221,労務比率,'報告書（事業主控）'!#REF!,FALSE))</f>
        <v/>
      </c>
      <c r="H221" s="225" t="str">
        <f>IF(ISERROR(VLOOKUP(E221,労務比率,'報告書（事業主控）'!#REF!+1,FALSE)),"",VLOOKUP(E221,労務比率,'報告書（事業主控）'!#REF!+1,FALSE))</f>
        <v/>
      </c>
      <c r="I221" s="147" t="e">
        <f>'報告書（事業主控）'!#REF!</f>
        <v>#REF!</v>
      </c>
      <c r="J221" s="147" t="e">
        <f>'報告書（事業主控）'!#REF!</f>
        <v>#REF!</v>
      </c>
      <c r="K221" s="147" t="e">
        <f>'報告書（事業主控）'!#REF!</f>
        <v>#REF!</v>
      </c>
      <c r="L221" s="309">
        <f t="shared" si="30"/>
        <v>0</v>
      </c>
      <c r="M221" s="225">
        <f t="shared" si="32"/>
        <v>0</v>
      </c>
      <c r="N221" s="313" t="e">
        <f t="shared" si="31"/>
        <v>#REF!</v>
      </c>
      <c r="O221" s="312" t="e">
        <f t="shared" si="33"/>
        <v>#REF!</v>
      </c>
      <c r="P221" s="313"/>
      <c r="Q221" s="313"/>
      <c r="R221" s="313" t="e">
        <f>IF(AND(J221=0,C221&gt;=設定シート!E$85,C221&lt;=設定シート!G$85),1,0)</f>
        <v>#REF!</v>
      </c>
    </row>
    <row r="222" spans="1:18" ht="15" customHeight="1" x14ac:dyDescent="0.15">
      <c r="B222" s="147">
        <v>6</v>
      </c>
      <c r="C222" s="147" t="e">
        <f>'報告書（事業主控）'!#REF!</f>
        <v>#REF!</v>
      </c>
      <c r="E222" s="147" t="e">
        <f>'報告書（事業主控）'!#REF!</f>
        <v>#REF!</v>
      </c>
      <c r="F222" s="147" t="e">
        <f>'報告書（事業主控）'!#REF!</f>
        <v>#REF!</v>
      </c>
      <c r="G222" s="225" t="str">
        <f>IF(ISERROR(VLOOKUP(E222,労務比率,'報告書（事業主控）'!#REF!,FALSE)),"",VLOOKUP(E222,労務比率,'報告書（事業主控）'!#REF!,FALSE))</f>
        <v/>
      </c>
      <c r="H222" s="225" t="str">
        <f>IF(ISERROR(VLOOKUP(E222,労務比率,'報告書（事業主控）'!#REF!+1,FALSE)),"",VLOOKUP(E222,労務比率,'報告書（事業主控）'!#REF!+1,FALSE))</f>
        <v/>
      </c>
      <c r="I222" s="147" t="e">
        <f>'報告書（事業主控）'!#REF!</f>
        <v>#REF!</v>
      </c>
      <c r="J222" s="147" t="e">
        <f>'報告書（事業主控）'!#REF!</f>
        <v>#REF!</v>
      </c>
      <c r="K222" s="147" t="e">
        <f>'報告書（事業主控）'!#REF!</f>
        <v>#REF!</v>
      </c>
      <c r="L222" s="309">
        <f t="shared" si="30"/>
        <v>0</v>
      </c>
      <c r="M222" s="225">
        <f t="shared" si="32"/>
        <v>0</v>
      </c>
      <c r="N222" s="313" t="e">
        <f t="shared" si="31"/>
        <v>#REF!</v>
      </c>
      <c r="O222" s="312" t="e">
        <f t="shared" si="33"/>
        <v>#REF!</v>
      </c>
      <c r="P222" s="313"/>
      <c r="Q222" s="313"/>
      <c r="R222" s="313" t="e">
        <f>IF(AND(J222=0,C222&gt;=設定シート!E$85,C222&lt;=設定シート!G$85),1,0)</f>
        <v>#REF!</v>
      </c>
    </row>
    <row r="223" spans="1:18" ht="15" customHeight="1" x14ac:dyDescent="0.15">
      <c r="B223" s="147">
        <v>7</v>
      </c>
      <c r="C223" s="147" t="e">
        <f>'報告書（事業主控）'!#REF!</f>
        <v>#REF!</v>
      </c>
      <c r="E223" s="147" t="e">
        <f>'報告書（事業主控）'!#REF!</f>
        <v>#REF!</v>
      </c>
      <c r="F223" s="147" t="e">
        <f>'報告書（事業主控）'!#REF!</f>
        <v>#REF!</v>
      </c>
      <c r="G223" s="225" t="str">
        <f>IF(ISERROR(VLOOKUP(E223,労務比率,'報告書（事業主控）'!#REF!,FALSE)),"",VLOOKUP(E223,労務比率,'報告書（事業主控）'!#REF!,FALSE))</f>
        <v/>
      </c>
      <c r="H223" s="225" t="str">
        <f>IF(ISERROR(VLOOKUP(E223,労務比率,'報告書（事業主控）'!#REF!+1,FALSE)),"",VLOOKUP(E223,労務比率,'報告書（事業主控）'!#REF!+1,FALSE))</f>
        <v/>
      </c>
      <c r="I223" s="147" t="e">
        <f>'報告書（事業主控）'!#REF!</f>
        <v>#REF!</v>
      </c>
      <c r="J223" s="147" t="e">
        <f>'報告書（事業主控）'!#REF!</f>
        <v>#REF!</v>
      </c>
      <c r="K223" s="147" t="e">
        <f>'報告書（事業主控）'!#REF!</f>
        <v>#REF!</v>
      </c>
      <c r="L223" s="309">
        <f t="shared" si="30"/>
        <v>0</v>
      </c>
      <c r="M223" s="225">
        <f t="shared" si="32"/>
        <v>0</v>
      </c>
      <c r="N223" s="313" t="e">
        <f t="shared" si="31"/>
        <v>#REF!</v>
      </c>
      <c r="O223" s="312" t="e">
        <f t="shared" si="33"/>
        <v>#REF!</v>
      </c>
      <c r="P223" s="313"/>
      <c r="Q223" s="313"/>
      <c r="R223" s="313" t="e">
        <f>IF(AND(J223=0,C223&gt;=設定シート!E$85,C223&lt;=設定シート!G$85),1,0)</f>
        <v>#REF!</v>
      </c>
    </row>
    <row r="224" spans="1:18" ht="15" customHeight="1" x14ac:dyDescent="0.15">
      <c r="B224" s="147">
        <v>8</v>
      </c>
      <c r="C224" s="147" t="e">
        <f>'報告書（事業主控）'!#REF!</f>
        <v>#REF!</v>
      </c>
      <c r="E224" s="147" t="e">
        <f>'報告書（事業主控）'!#REF!</f>
        <v>#REF!</v>
      </c>
      <c r="F224" s="147" t="e">
        <f>'報告書（事業主控）'!#REF!</f>
        <v>#REF!</v>
      </c>
      <c r="G224" s="225" t="str">
        <f>IF(ISERROR(VLOOKUP(E224,労務比率,'報告書（事業主控）'!#REF!,FALSE)),"",VLOOKUP(E224,労務比率,'報告書（事業主控）'!#REF!,FALSE))</f>
        <v/>
      </c>
      <c r="H224" s="225" t="str">
        <f>IF(ISERROR(VLOOKUP(E224,労務比率,'報告書（事業主控）'!#REF!+1,FALSE)),"",VLOOKUP(E224,労務比率,'報告書（事業主控）'!#REF!+1,FALSE))</f>
        <v/>
      </c>
      <c r="I224" s="147" t="e">
        <f>'報告書（事業主控）'!#REF!</f>
        <v>#REF!</v>
      </c>
      <c r="J224" s="147" t="e">
        <f>'報告書（事業主控）'!#REF!</f>
        <v>#REF!</v>
      </c>
      <c r="K224" s="147" t="e">
        <f>'報告書（事業主控）'!#REF!</f>
        <v>#REF!</v>
      </c>
      <c r="L224" s="309">
        <f t="shared" si="30"/>
        <v>0</v>
      </c>
      <c r="M224" s="225">
        <f t="shared" si="32"/>
        <v>0</v>
      </c>
      <c r="N224" s="313" t="e">
        <f t="shared" si="31"/>
        <v>#REF!</v>
      </c>
      <c r="O224" s="312" t="e">
        <f t="shared" si="33"/>
        <v>#REF!</v>
      </c>
      <c r="P224" s="313"/>
      <c r="Q224" s="313"/>
      <c r="R224" s="313" t="e">
        <f>IF(AND(J224=0,C224&gt;=設定シート!E$85,C224&lt;=設定シート!G$85),1,0)</f>
        <v>#REF!</v>
      </c>
    </row>
    <row r="225" spans="1:18" ht="15" customHeight="1" x14ac:dyDescent="0.15">
      <c r="B225" s="147">
        <v>9</v>
      </c>
      <c r="C225" s="147" t="e">
        <f>'報告書（事業主控）'!#REF!</f>
        <v>#REF!</v>
      </c>
      <c r="E225" s="147" t="e">
        <f>'報告書（事業主控）'!#REF!</f>
        <v>#REF!</v>
      </c>
      <c r="F225" s="147" t="e">
        <f>'報告書（事業主控）'!#REF!</f>
        <v>#REF!</v>
      </c>
      <c r="G225" s="225" t="str">
        <f>IF(ISERROR(VLOOKUP(E225,労務比率,'報告書（事業主控）'!#REF!,FALSE)),"",VLOOKUP(E225,労務比率,'報告書（事業主控）'!#REF!,FALSE))</f>
        <v/>
      </c>
      <c r="H225" s="225" t="str">
        <f>IF(ISERROR(VLOOKUP(E225,労務比率,'報告書（事業主控）'!#REF!+1,FALSE)),"",VLOOKUP(E225,労務比率,'報告書（事業主控）'!#REF!+1,FALSE))</f>
        <v/>
      </c>
      <c r="I225" s="147" t="e">
        <f>'報告書（事業主控）'!#REF!</f>
        <v>#REF!</v>
      </c>
      <c r="J225" s="147" t="e">
        <f>'報告書（事業主控）'!#REF!</f>
        <v>#REF!</v>
      </c>
      <c r="K225" s="147" t="e">
        <f>'報告書（事業主控）'!#REF!</f>
        <v>#REF!</v>
      </c>
      <c r="L225" s="309">
        <f t="shared" si="30"/>
        <v>0</v>
      </c>
      <c r="M225" s="225">
        <f t="shared" si="32"/>
        <v>0</v>
      </c>
      <c r="N225" s="313" t="e">
        <f t="shared" si="31"/>
        <v>#REF!</v>
      </c>
      <c r="O225" s="312" t="e">
        <f t="shared" si="33"/>
        <v>#REF!</v>
      </c>
      <c r="P225" s="313"/>
      <c r="Q225" s="313"/>
      <c r="R225" s="313" t="e">
        <f>IF(AND(J225=0,C225&gt;=設定シート!E$85,C225&lt;=設定シート!G$85),1,0)</f>
        <v>#REF!</v>
      </c>
    </row>
    <row r="226" spans="1:18" ht="15" customHeight="1" x14ac:dyDescent="0.15">
      <c r="A226" s="147">
        <v>21</v>
      </c>
      <c r="B226" s="147">
        <v>1</v>
      </c>
      <c r="C226" s="147" t="e">
        <f>'報告書（事業主控）'!#REF!</f>
        <v>#REF!</v>
      </c>
      <c r="E226" s="147" t="e">
        <f>'報告書（事業主控）'!#REF!</f>
        <v>#REF!</v>
      </c>
      <c r="F226" s="147" t="e">
        <f>'報告書（事業主控）'!#REF!</f>
        <v>#REF!</v>
      </c>
      <c r="G226" s="225" t="str">
        <f>IF(ISERROR(VLOOKUP(E226,労務比率,'報告書（事業主控）'!#REF!,FALSE)),"",VLOOKUP(E226,労務比率,'報告書（事業主控）'!#REF!,FALSE))</f>
        <v/>
      </c>
      <c r="H226" s="225" t="str">
        <f>IF(ISERROR(VLOOKUP(E226,労務比率,'報告書（事業主控）'!#REF!+1,FALSE)),"",VLOOKUP(E226,労務比率,'報告書（事業主控）'!#REF!+1,FALSE))</f>
        <v/>
      </c>
      <c r="I226" s="147" t="e">
        <f>'報告書（事業主控）'!#REF!</f>
        <v>#REF!</v>
      </c>
      <c r="J226" s="147" t="e">
        <f>'報告書（事業主控）'!#REF!</f>
        <v>#REF!</v>
      </c>
      <c r="K226" s="147" t="e">
        <f>'報告書（事業主控）'!#REF!</f>
        <v>#REF!</v>
      </c>
      <c r="L226" s="309">
        <f t="shared" si="30"/>
        <v>0</v>
      </c>
      <c r="M226" s="225">
        <f t="shared" si="32"/>
        <v>0</v>
      </c>
      <c r="N226" s="313" t="e">
        <f t="shared" si="31"/>
        <v>#REF!</v>
      </c>
      <c r="O226" s="312" t="e">
        <f t="shared" si="33"/>
        <v>#REF!</v>
      </c>
      <c r="P226" s="313">
        <f>INT(SUMIF(O226:O234,0,I226:I234)*105/108)</f>
        <v>0</v>
      </c>
      <c r="Q226" s="316">
        <f>INT(P226*IF(COUNTIF(R226:R234,1)=0,0,SUMIF(R226:R234,1,G226:G234)/COUNTIF(R226:R234,1))/100)</f>
        <v>0</v>
      </c>
      <c r="R226" s="313" t="e">
        <f>IF(AND(J226=0,C226&gt;=設定シート!E$85,C226&lt;=設定シート!G$85),1,0)</f>
        <v>#REF!</v>
      </c>
    </row>
    <row r="227" spans="1:18" ht="15" customHeight="1" x14ac:dyDescent="0.15">
      <c r="B227" s="147">
        <v>2</v>
      </c>
      <c r="C227" s="147" t="e">
        <f>'報告書（事業主控）'!#REF!</f>
        <v>#REF!</v>
      </c>
      <c r="E227" s="147" t="e">
        <f>'報告書（事業主控）'!#REF!</f>
        <v>#REF!</v>
      </c>
      <c r="F227" s="147" t="e">
        <f>'報告書（事業主控）'!#REF!</f>
        <v>#REF!</v>
      </c>
      <c r="G227" s="225" t="str">
        <f>IF(ISERROR(VLOOKUP(E227,労務比率,'報告書（事業主控）'!#REF!,FALSE)),"",VLOOKUP(E227,労務比率,'報告書（事業主控）'!#REF!,FALSE))</f>
        <v/>
      </c>
      <c r="H227" s="225" t="str">
        <f>IF(ISERROR(VLOOKUP(E227,労務比率,'報告書（事業主控）'!#REF!+1,FALSE)),"",VLOOKUP(E227,労務比率,'報告書（事業主控）'!#REF!+1,FALSE))</f>
        <v/>
      </c>
      <c r="I227" s="147" t="e">
        <f>'報告書（事業主控）'!#REF!</f>
        <v>#REF!</v>
      </c>
      <c r="J227" s="147" t="e">
        <f>'報告書（事業主控）'!#REF!</f>
        <v>#REF!</v>
      </c>
      <c r="K227" s="147" t="e">
        <f>'報告書（事業主控）'!#REF!</f>
        <v>#REF!</v>
      </c>
      <c r="L227" s="309">
        <f t="shared" si="30"/>
        <v>0</v>
      </c>
      <c r="M227" s="225">
        <f t="shared" si="32"/>
        <v>0</v>
      </c>
      <c r="N227" s="313" t="e">
        <f t="shared" si="31"/>
        <v>#REF!</v>
      </c>
      <c r="O227" s="312" t="e">
        <f t="shared" si="33"/>
        <v>#REF!</v>
      </c>
      <c r="P227" s="313"/>
      <c r="Q227" s="313"/>
      <c r="R227" s="313" t="e">
        <f>IF(AND(J227=0,C227&gt;=設定シート!E$85,C227&lt;=設定シート!G$85),1,0)</f>
        <v>#REF!</v>
      </c>
    </row>
    <row r="228" spans="1:18" ht="15" customHeight="1" x14ac:dyDescent="0.15">
      <c r="B228" s="147">
        <v>3</v>
      </c>
      <c r="C228" s="147" t="e">
        <f>'報告書（事業主控）'!#REF!</f>
        <v>#REF!</v>
      </c>
      <c r="E228" s="147" t="e">
        <f>'報告書（事業主控）'!#REF!</f>
        <v>#REF!</v>
      </c>
      <c r="F228" s="147" t="e">
        <f>'報告書（事業主控）'!#REF!</f>
        <v>#REF!</v>
      </c>
      <c r="G228" s="225" t="str">
        <f>IF(ISERROR(VLOOKUP(E228,労務比率,'報告書（事業主控）'!#REF!,FALSE)),"",VLOOKUP(E228,労務比率,'報告書（事業主控）'!#REF!,FALSE))</f>
        <v/>
      </c>
      <c r="H228" s="225" t="str">
        <f>IF(ISERROR(VLOOKUP(E228,労務比率,'報告書（事業主控）'!#REF!+1,FALSE)),"",VLOOKUP(E228,労務比率,'報告書（事業主控）'!#REF!+1,FALSE))</f>
        <v/>
      </c>
      <c r="I228" s="147" t="e">
        <f>'報告書（事業主控）'!#REF!</f>
        <v>#REF!</v>
      </c>
      <c r="J228" s="147" t="e">
        <f>'報告書（事業主控）'!#REF!</f>
        <v>#REF!</v>
      </c>
      <c r="K228" s="147" t="e">
        <f>'報告書（事業主控）'!#REF!</f>
        <v>#REF!</v>
      </c>
      <c r="L228" s="309">
        <f t="shared" si="30"/>
        <v>0</v>
      </c>
      <c r="M228" s="225">
        <f t="shared" si="32"/>
        <v>0</v>
      </c>
      <c r="N228" s="313" t="e">
        <f t="shared" si="31"/>
        <v>#REF!</v>
      </c>
      <c r="O228" s="312" t="e">
        <f t="shared" si="33"/>
        <v>#REF!</v>
      </c>
      <c r="P228" s="313"/>
      <c r="Q228" s="313"/>
      <c r="R228" s="313" t="e">
        <f>IF(AND(J228=0,C228&gt;=設定シート!E$85,C228&lt;=設定シート!G$85),1,0)</f>
        <v>#REF!</v>
      </c>
    </row>
    <row r="229" spans="1:18" ht="15" customHeight="1" x14ac:dyDescent="0.15">
      <c r="B229" s="147">
        <v>4</v>
      </c>
      <c r="C229" s="147" t="e">
        <f>'報告書（事業主控）'!#REF!</f>
        <v>#REF!</v>
      </c>
      <c r="E229" s="147" t="e">
        <f>'報告書（事業主控）'!#REF!</f>
        <v>#REF!</v>
      </c>
      <c r="F229" s="147" t="e">
        <f>'報告書（事業主控）'!#REF!</f>
        <v>#REF!</v>
      </c>
      <c r="G229" s="225" t="str">
        <f>IF(ISERROR(VLOOKUP(E229,労務比率,'報告書（事業主控）'!#REF!,FALSE)),"",VLOOKUP(E229,労務比率,'報告書（事業主控）'!#REF!,FALSE))</f>
        <v/>
      </c>
      <c r="H229" s="225" t="str">
        <f>IF(ISERROR(VLOOKUP(E229,労務比率,'報告書（事業主控）'!#REF!+1,FALSE)),"",VLOOKUP(E229,労務比率,'報告書（事業主控）'!#REF!+1,FALSE))</f>
        <v/>
      </c>
      <c r="I229" s="147" t="e">
        <f>'報告書（事業主控）'!#REF!</f>
        <v>#REF!</v>
      </c>
      <c r="J229" s="147" t="e">
        <f>'報告書（事業主控）'!#REF!</f>
        <v>#REF!</v>
      </c>
      <c r="K229" s="147" t="e">
        <f>'報告書（事業主控）'!#REF!</f>
        <v>#REF!</v>
      </c>
      <c r="L229" s="309">
        <f t="shared" si="30"/>
        <v>0</v>
      </c>
      <c r="M229" s="225">
        <f t="shared" si="32"/>
        <v>0</v>
      </c>
      <c r="N229" s="313" t="e">
        <f t="shared" si="31"/>
        <v>#REF!</v>
      </c>
      <c r="O229" s="312" t="e">
        <f t="shared" si="33"/>
        <v>#REF!</v>
      </c>
      <c r="P229" s="313"/>
      <c r="Q229" s="313"/>
      <c r="R229" s="313" t="e">
        <f>IF(AND(J229=0,C229&gt;=設定シート!E$85,C229&lt;=設定シート!G$85),1,0)</f>
        <v>#REF!</v>
      </c>
    </row>
    <row r="230" spans="1:18" ht="15" customHeight="1" x14ac:dyDescent="0.15">
      <c r="B230" s="147">
        <v>5</v>
      </c>
      <c r="C230" s="147" t="e">
        <f>'報告書（事業主控）'!#REF!</f>
        <v>#REF!</v>
      </c>
      <c r="E230" s="147" t="e">
        <f>'報告書（事業主控）'!#REF!</f>
        <v>#REF!</v>
      </c>
      <c r="F230" s="147" t="e">
        <f>'報告書（事業主控）'!#REF!</f>
        <v>#REF!</v>
      </c>
      <c r="G230" s="225" t="str">
        <f>IF(ISERROR(VLOOKUP(E230,労務比率,'報告書（事業主控）'!#REF!,FALSE)),"",VLOOKUP(E230,労務比率,'報告書（事業主控）'!#REF!,FALSE))</f>
        <v/>
      </c>
      <c r="H230" s="225" t="str">
        <f>IF(ISERROR(VLOOKUP(E230,労務比率,'報告書（事業主控）'!#REF!+1,FALSE)),"",VLOOKUP(E230,労務比率,'報告書（事業主控）'!#REF!+1,FALSE))</f>
        <v/>
      </c>
      <c r="I230" s="147" t="e">
        <f>'報告書（事業主控）'!#REF!</f>
        <v>#REF!</v>
      </c>
      <c r="J230" s="147" t="e">
        <f>'報告書（事業主控）'!#REF!</f>
        <v>#REF!</v>
      </c>
      <c r="K230" s="147" t="e">
        <f>'報告書（事業主控）'!#REF!</f>
        <v>#REF!</v>
      </c>
      <c r="L230" s="309">
        <f t="shared" si="30"/>
        <v>0</v>
      </c>
      <c r="M230" s="225">
        <f t="shared" si="32"/>
        <v>0</v>
      </c>
      <c r="N230" s="313" t="e">
        <f t="shared" si="31"/>
        <v>#REF!</v>
      </c>
      <c r="O230" s="312" t="e">
        <f t="shared" si="33"/>
        <v>#REF!</v>
      </c>
      <c r="P230" s="313"/>
      <c r="Q230" s="313"/>
      <c r="R230" s="313" t="e">
        <f>IF(AND(J230=0,C230&gt;=設定シート!E$85,C230&lt;=設定シート!G$85),1,0)</f>
        <v>#REF!</v>
      </c>
    </row>
    <row r="231" spans="1:18" ht="15" customHeight="1" x14ac:dyDescent="0.15">
      <c r="B231" s="147">
        <v>6</v>
      </c>
      <c r="C231" s="147" t="e">
        <f>'報告書（事業主控）'!#REF!</f>
        <v>#REF!</v>
      </c>
      <c r="E231" s="147" t="e">
        <f>'報告書（事業主控）'!#REF!</f>
        <v>#REF!</v>
      </c>
      <c r="F231" s="147" t="e">
        <f>'報告書（事業主控）'!#REF!</f>
        <v>#REF!</v>
      </c>
      <c r="G231" s="225" t="str">
        <f>IF(ISERROR(VLOOKUP(E231,労務比率,'報告書（事業主控）'!#REF!,FALSE)),"",VLOOKUP(E231,労務比率,'報告書（事業主控）'!#REF!,FALSE))</f>
        <v/>
      </c>
      <c r="H231" s="225" t="str">
        <f>IF(ISERROR(VLOOKUP(E231,労務比率,'報告書（事業主控）'!#REF!+1,FALSE)),"",VLOOKUP(E231,労務比率,'報告書（事業主控）'!#REF!+1,FALSE))</f>
        <v/>
      </c>
      <c r="I231" s="147" t="e">
        <f>'報告書（事業主控）'!#REF!</f>
        <v>#REF!</v>
      </c>
      <c r="J231" s="147" t="e">
        <f>'報告書（事業主控）'!#REF!</f>
        <v>#REF!</v>
      </c>
      <c r="K231" s="147" t="e">
        <f>'報告書（事業主控）'!#REF!</f>
        <v>#REF!</v>
      </c>
      <c r="L231" s="309">
        <f t="shared" si="30"/>
        <v>0</v>
      </c>
      <c r="M231" s="225">
        <f t="shared" si="32"/>
        <v>0</v>
      </c>
      <c r="N231" s="313" t="e">
        <f t="shared" si="31"/>
        <v>#REF!</v>
      </c>
      <c r="O231" s="312" t="e">
        <f t="shared" si="33"/>
        <v>#REF!</v>
      </c>
      <c r="P231" s="313"/>
      <c r="Q231" s="313"/>
      <c r="R231" s="313" t="e">
        <f>IF(AND(J231=0,C231&gt;=設定シート!E$85,C231&lt;=設定シート!G$85),1,0)</f>
        <v>#REF!</v>
      </c>
    </row>
    <row r="232" spans="1:18" ht="15" customHeight="1" x14ac:dyDescent="0.15">
      <c r="B232" s="147">
        <v>7</v>
      </c>
      <c r="C232" s="147" t="e">
        <f>'報告書（事業主控）'!#REF!</f>
        <v>#REF!</v>
      </c>
      <c r="E232" s="147" t="e">
        <f>'報告書（事業主控）'!#REF!</f>
        <v>#REF!</v>
      </c>
      <c r="F232" s="147" t="e">
        <f>'報告書（事業主控）'!#REF!</f>
        <v>#REF!</v>
      </c>
      <c r="G232" s="225" t="str">
        <f>IF(ISERROR(VLOOKUP(E232,労務比率,'報告書（事業主控）'!#REF!,FALSE)),"",VLOOKUP(E232,労務比率,'報告書（事業主控）'!#REF!,FALSE))</f>
        <v/>
      </c>
      <c r="H232" s="225" t="str">
        <f>IF(ISERROR(VLOOKUP(E232,労務比率,'報告書（事業主控）'!#REF!+1,FALSE)),"",VLOOKUP(E232,労務比率,'報告書（事業主控）'!#REF!+1,FALSE))</f>
        <v/>
      </c>
      <c r="I232" s="147" t="e">
        <f>'報告書（事業主控）'!#REF!</f>
        <v>#REF!</v>
      </c>
      <c r="J232" s="147" t="e">
        <f>'報告書（事業主控）'!#REF!</f>
        <v>#REF!</v>
      </c>
      <c r="K232" s="147" t="e">
        <f>'報告書（事業主控）'!#REF!</f>
        <v>#REF!</v>
      </c>
      <c r="L232" s="309">
        <f t="shared" si="30"/>
        <v>0</v>
      </c>
      <c r="M232" s="225">
        <f t="shared" si="32"/>
        <v>0</v>
      </c>
      <c r="N232" s="313" t="e">
        <f t="shared" si="31"/>
        <v>#REF!</v>
      </c>
      <c r="O232" s="312" t="e">
        <f t="shared" si="33"/>
        <v>#REF!</v>
      </c>
      <c r="P232" s="313"/>
      <c r="Q232" s="313"/>
      <c r="R232" s="313" t="e">
        <f>IF(AND(J232=0,C232&gt;=設定シート!E$85,C232&lt;=設定シート!G$85),1,0)</f>
        <v>#REF!</v>
      </c>
    </row>
    <row r="233" spans="1:18" ht="15" customHeight="1" x14ac:dyDescent="0.15">
      <c r="B233" s="147">
        <v>8</v>
      </c>
      <c r="C233" s="147" t="e">
        <f>'報告書（事業主控）'!#REF!</f>
        <v>#REF!</v>
      </c>
      <c r="E233" s="147" t="e">
        <f>'報告書（事業主控）'!#REF!</f>
        <v>#REF!</v>
      </c>
      <c r="F233" s="147" t="e">
        <f>'報告書（事業主控）'!#REF!</f>
        <v>#REF!</v>
      </c>
      <c r="G233" s="225" t="str">
        <f>IF(ISERROR(VLOOKUP(E233,労務比率,'報告書（事業主控）'!#REF!,FALSE)),"",VLOOKUP(E233,労務比率,'報告書（事業主控）'!#REF!,FALSE))</f>
        <v/>
      </c>
      <c r="H233" s="225" t="str">
        <f>IF(ISERROR(VLOOKUP(E233,労務比率,'報告書（事業主控）'!#REF!+1,FALSE)),"",VLOOKUP(E233,労務比率,'報告書（事業主控）'!#REF!+1,FALSE))</f>
        <v/>
      </c>
      <c r="I233" s="147" t="e">
        <f>'報告書（事業主控）'!#REF!</f>
        <v>#REF!</v>
      </c>
      <c r="J233" s="147" t="e">
        <f>'報告書（事業主控）'!#REF!</f>
        <v>#REF!</v>
      </c>
      <c r="K233" s="147" t="e">
        <f>'報告書（事業主控）'!#REF!</f>
        <v>#REF!</v>
      </c>
      <c r="L233" s="309">
        <f t="shared" si="30"/>
        <v>0</v>
      </c>
      <c r="M233" s="225">
        <f t="shared" si="32"/>
        <v>0</v>
      </c>
      <c r="N233" s="313" t="e">
        <f t="shared" si="31"/>
        <v>#REF!</v>
      </c>
      <c r="O233" s="312" t="e">
        <f t="shared" si="33"/>
        <v>#REF!</v>
      </c>
      <c r="P233" s="313"/>
      <c r="Q233" s="313"/>
      <c r="R233" s="313" t="e">
        <f>IF(AND(J233=0,C233&gt;=設定シート!E$85,C233&lt;=設定シート!G$85),1,0)</f>
        <v>#REF!</v>
      </c>
    </row>
    <row r="234" spans="1:18" ht="15" customHeight="1" x14ac:dyDescent="0.15">
      <c r="B234" s="147">
        <v>9</v>
      </c>
      <c r="C234" s="147" t="e">
        <f>'報告書（事業主控）'!#REF!</f>
        <v>#REF!</v>
      </c>
      <c r="E234" s="147" t="e">
        <f>'報告書（事業主控）'!#REF!</f>
        <v>#REF!</v>
      </c>
      <c r="F234" s="147" t="e">
        <f>'報告書（事業主控）'!#REF!</f>
        <v>#REF!</v>
      </c>
      <c r="G234" s="225" t="str">
        <f>IF(ISERROR(VLOOKUP(E234,労務比率,'報告書（事業主控）'!#REF!,FALSE)),"",VLOOKUP(E234,労務比率,'報告書（事業主控）'!#REF!,FALSE))</f>
        <v/>
      </c>
      <c r="H234" s="225" t="str">
        <f>IF(ISERROR(VLOOKUP(E234,労務比率,'報告書（事業主控）'!#REF!+1,FALSE)),"",VLOOKUP(E234,労務比率,'報告書（事業主控）'!#REF!+1,FALSE))</f>
        <v/>
      </c>
      <c r="I234" s="147" t="e">
        <f>'報告書（事業主控）'!#REF!</f>
        <v>#REF!</v>
      </c>
      <c r="J234" s="147" t="e">
        <f>'報告書（事業主控）'!#REF!</f>
        <v>#REF!</v>
      </c>
      <c r="K234" s="147" t="e">
        <f>'報告書（事業主控）'!#REF!</f>
        <v>#REF!</v>
      </c>
      <c r="L234" s="309">
        <f t="shared" si="30"/>
        <v>0</v>
      </c>
      <c r="M234" s="225">
        <f t="shared" si="32"/>
        <v>0</v>
      </c>
      <c r="N234" s="313" t="e">
        <f t="shared" si="31"/>
        <v>#REF!</v>
      </c>
      <c r="O234" s="312" t="e">
        <f t="shared" si="33"/>
        <v>#REF!</v>
      </c>
      <c r="P234" s="313"/>
      <c r="Q234" s="313"/>
      <c r="R234" s="313" t="e">
        <f>IF(AND(J234=0,C234&gt;=設定シート!E$85,C234&lt;=設定シート!G$85),1,0)</f>
        <v>#REF!</v>
      </c>
    </row>
    <row r="235" spans="1:18" ht="15" customHeight="1" x14ac:dyDescent="0.15">
      <c r="A235" s="147">
        <v>22</v>
      </c>
      <c r="B235" s="147">
        <v>1</v>
      </c>
      <c r="C235" s="147" t="e">
        <f>'報告書（事業主控）'!#REF!</f>
        <v>#REF!</v>
      </c>
      <c r="E235" s="147" t="e">
        <f>'報告書（事業主控）'!#REF!</f>
        <v>#REF!</v>
      </c>
      <c r="F235" s="147" t="e">
        <f>'報告書（事業主控）'!#REF!</f>
        <v>#REF!</v>
      </c>
      <c r="G235" s="225" t="str">
        <f>IF(ISERROR(VLOOKUP(E235,労務比率,'報告書（事業主控）'!#REF!,FALSE)),"",VLOOKUP(E235,労務比率,'報告書（事業主控）'!#REF!,FALSE))</f>
        <v/>
      </c>
      <c r="H235" s="225" t="str">
        <f>IF(ISERROR(VLOOKUP(E235,労務比率,'報告書（事業主控）'!#REF!+1,FALSE)),"",VLOOKUP(E235,労務比率,'報告書（事業主控）'!#REF!+1,FALSE))</f>
        <v/>
      </c>
      <c r="I235" s="147" t="e">
        <f>'報告書（事業主控）'!#REF!</f>
        <v>#REF!</v>
      </c>
      <c r="J235" s="147" t="e">
        <f>'報告書（事業主控）'!#REF!</f>
        <v>#REF!</v>
      </c>
      <c r="K235" s="147" t="e">
        <f>'報告書（事業主控）'!#REF!</f>
        <v>#REF!</v>
      </c>
      <c r="L235" s="309">
        <f t="shared" si="30"/>
        <v>0</v>
      </c>
      <c r="M235" s="225">
        <f t="shared" si="32"/>
        <v>0</v>
      </c>
      <c r="N235" s="313" t="e">
        <f t="shared" si="31"/>
        <v>#REF!</v>
      </c>
      <c r="O235" s="312" t="e">
        <f t="shared" si="33"/>
        <v>#REF!</v>
      </c>
      <c r="P235" s="313">
        <f>INT(SUMIF(O235:O243,0,I235:I243)*105/108)</f>
        <v>0</v>
      </c>
      <c r="Q235" s="316">
        <f>INT(P235*IF(COUNTIF(R235:R243,1)=0,0,SUMIF(R235:R243,1,G235:G243)/COUNTIF(R235:R243,1))/100)</f>
        <v>0</v>
      </c>
      <c r="R235" s="313" t="e">
        <f>IF(AND(J235=0,C235&gt;=設定シート!E$85,C235&lt;=設定シート!G$85),1,0)</f>
        <v>#REF!</v>
      </c>
    </row>
    <row r="236" spans="1:18" ht="15" customHeight="1" x14ac:dyDescent="0.15">
      <c r="B236" s="147">
        <v>2</v>
      </c>
      <c r="C236" s="147" t="e">
        <f>'報告書（事業主控）'!#REF!</f>
        <v>#REF!</v>
      </c>
      <c r="E236" s="147" t="e">
        <f>'報告書（事業主控）'!#REF!</f>
        <v>#REF!</v>
      </c>
      <c r="F236" s="147" t="e">
        <f>'報告書（事業主控）'!#REF!</f>
        <v>#REF!</v>
      </c>
      <c r="G236" s="225" t="str">
        <f>IF(ISERROR(VLOOKUP(E236,労務比率,'報告書（事業主控）'!#REF!,FALSE)),"",VLOOKUP(E236,労務比率,'報告書（事業主控）'!#REF!,FALSE))</f>
        <v/>
      </c>
      <c r="H236" s="225" t="str">
        <f>IF(ISERROR(VLOOKUP(E236,労務比率,'報告書（事業主控）'!#REF!+1,FALSE)),"",VLOOKUP(E236,労務比率,'報告書（事業主控）'!#REF!+1,FALSE))</f>
        <v/>
      </c>
      <c r="I236" s="147" t="e">
        <f>'報告書（事業主控）'!#REF!</f>
        <v>#REF!</v>
      </c>
      <c r="J236" s="147" t="e">
        <f>'報告書（事業主控）'!#REF!</f>
        <v>#REF!</v>
      </c>
      <c r="K236" s="147" t="e">
        <f>'報告書（事業主控）'!#REF!</f>
        <v>#REF!</v>
      </c>
      <c r="L236" s="309">
        <f t="shared" si="30"/>
        <v>0</v>
      </c>
      <c r="M236" s="225">
        <f t="shared" si="32"/>
        <v>0</v>
      </c>
      <c r="N236" s="313" t="e">
        <f t="shared" si="31"/>
        <v>#REF!</v>
      </c>
      <c r="O236" s="312" t="e">
        <f t="shared" si="33"/>
        <v>#REF!</v>
      </c>
      <c r="P236" s="313"/>
      <c r="Q236" s="313"/>
      <c r="R236" s="313" t="e">
        <f>IF(AND(J236=0,C236&gt;=設定シート!E$85,C236&lt;=設定シート!G$85),1,0)</f>
        <v>#REF!</v>
      </c>
    </row>
    <row r="237" spans="1:18" ht="15" customHeight="1" x14ac:dyDescent="0.15">
      <c r="B237" s="147">
        <v>3</v>
      </c>
      <c r="C237" s="147" t="e">
        <f>'報告書（事業主控）'!#REF!</f>
        <v>#REF!</v>
      </c>
      <c r="E237" s="147" t="e">
        <f>'報告書（事業主控）'!#REF!</f>
        <v>#REF!</v>
      </c>
      <c r="F237" s="147" t="e">
        <f>'報告書（事業主控）'!#REF!</f>
        <v>#REF!</v>
      </c>
      <c r="G237" s="225" t="str">
        <f>IF(ISERROR(VLOOKUP(E237,労務比率,'報告書（事業主控）'!#REF!,FALSE)),"",VLOOKUP(E237,労務比率,'報告書（事業主控）'!#REF!,FALSE))</f>
        <v/>
      </c>
      <c r="H237" s="225" t="str">
        <f>IF(ISERROR(VLOOKUP(E237,労務比率,'報告書（事業主控）'!#REF!+1,FALSE)),"",VLOOKUP(E237,労務比率,'報告書（事業主控）'!#REF!+1,FALSE))</f>
        <v/>
      </c>
      <c r="I237" s="147" t="e">
        <f>'報告書（事業主控）'!#REF!</f>
        <v>#REF!</v>
      </c>
      <c r="J237" s="147" t="e">
        <f>'報告書（事業主控）'!#REF!</f>
        <v>#REF!</v>
      </c>
      <c r="K237" s="147" t="e">
        <f>'報告書（事業主控）'!#REF!</f>
        <v>#REF!</v>
      </c>
      <c r="L237" s="309">
        <f t="shared" si="30"/>
        <v>0</v>
      </c>
      <c r="M237" s="225">
        <f t="shared" si="32"/>
        <v>0</v>
      </c>
      <c r="N237" s="313" t="e">
        <f t="shared" si="31"/>
        <v>#REF!</v>
      </c>
      <c r="O237" s="312" t="e">
        <f t="shared" si="33"/>
        <v>#REF!</v>
      </c>
      <c r="P237" s="313"/>
      <c r="Q237" s="313"/>
      <c r="R237" s="313" t="e">
        <f>IF(AND(J237=0,C237&gt;=設定シート!E$85,C237&lt;=設定シート!G$85),1,0)</f>
        <v>#REF!</v>
      </c>
    </row>
    <row r="238" spans="1:18" ht="15" customHeight="1" x14ac:dyDescent="0.15">
      <c r="B238" s="147">
        <v>4</v>
      </c>
      <c r="C238" s="147" t="e">
        <f>'報告書（事業主控）'!#REF!</f>
        <v>#REF!</v>
      </c>
      <c r="E238" s="147" t="e">
        <f>'報告書（事業主控）'!#REF!</f>
        <v>#REF!</v>
      </c>
      <c r="F238" s="147" t="e">
        <f>'報告書（事業主控）'!#REF!</f>
        <v>#REF!</v>
      </c>
      <c r="G238" s="225" t="str">
        <f>IF(ISERROR(VLOOKUP(E238,労務比率,'報告書（事業主控）'!#REF!,FALSE)),"",VLOOKUP(E238,労務比率,'報告書（事業主控）'!#REF!,FALSE))</f>
        <v/>
      </c>
      <c r="H238" s="225" t="str">
        <f>IF(ISERROR(VLOOKUP(E238,労務比率,'報告書（事業主控）'!#REF!+1,FALSE)),"",VLOOKUP(E238,労務比率,'報告書（事業主控）'!#REF!+1,FALSE))</f>
        <v/>
      </c>
      <c r="I238" s="147" t="e">
        <f>'報告書（事業主控）'!#REF!</f>
        <v>#REF!</v>
      </c>
      <c r="J238" s="147" t="e">
        <f>'報告書（事業主控）'!#REF!</f>
        <v>#REF!</v>
      </c>
      <c r="K238" s="147" t="e">
        <f>'報告書（事業主控）'!#REF!</f>
        <v>#REF!</v>
      </c>
      <c r="L238" s="309">
        <f t="shared" si="30"/>
        <v>0</v>
      </c>
      <c r="M238" s="225">
        <f t="shared" si="32"/>
        <v>0</v>
      </c>
      <c r="N238" s="313" t="e">
        <f t="shared" si="31"/>
        <v>#REF!</v>
      </c>
      <c r="O238" s="312" t="e">
        <f t="shared" si="33"/>
        <v>#REF!</v>
      </c>
      <c r="P238" s="313"/>
      <c r="Q238" s="313"/>
      <c r="R238" s="313" t="e">
        <f>IF(AND(J238=0,C238&gt;=設定シート!E$85,C238&lt;=設定シート!G$85),1,0)</f>
        <v>#REF!</v>
      </c>
    </row>
    <row r="239" spans="1:18" ht="15" customHeight="1" x14ac:dyDescent="0.15">
      <c r="B239" s="147">
        <v>5</v>
      </c>
      <c r="C239" s="147" t="e">
        <f>'報告書（事業主控）'!#REF!</f>
        <v>#REF!</v>
      </c>
      <c r="E239" s="147" t="e">
        <f>'報告書（事業主控）'!#REF!</f>
        <v>#REF!</v>
      </c>
      <c r="F239" s="147" t="e">
        <f>'報告書（事業主控）'!#REF!</f>
        <v>#REF!</v>
      </c>
      <c r="G239" s="225" t="str">
        <f>IF(ISERROR(VLOOKUP(E239,労務比率,'報告書（事業主控）'!#REF!,FALSE)),"",VLOOKUP(E239,労務比率,'報告書（事業主控）'!#REF!,FALSE))</f>
        <v/>
      </c>
      <c r="H239" s="225" t="str">
        <f>IF(ISERROR(VLOOKUP(E239,労務比率,'報告書（事業主控）'!#REF!+1,FALSE)),"",VLOOKUP(E239,労務比率,'報告書（事業主控）'!#REF!+1,FALSE))</f>
        <v/>
      </c>
      <c r="I239" s="147" t="e">
        <f>'報告書（事業主控）'!#REF!</f>
        <v>#REF!</v>
      </c>
      <c r="J239" s="147" t="e">
        <f>'報告書（事業主控）'!#REF!</f>
        <v>#REF!</v>
      </c>
      <c r="K239" s="147" t="e">
        <f>'報告書（事業主控）'!#REF!</f>
        <v>#REF!</v>
      </c>
      <c r="L239" s="309">
        <f t="shared" si="30"/>
        <v>0</v>
      </c>
      <c r="M239" s="225">
        <f t="shared" si="32"/>
        <v>0</v>
      </c>
      <c r="N239" s="313" t="e">
        <f t="shared" si="31"/>
        <v>#REF!</v>
      </c>
      <c r="O239" s="312" t="e">
        <f t="shared" si="33"/>
        <v>#REF!</v>
      </c>
      <c r="P239" s="313"/>
      <c r="Q239" s="313"/>
      <c r="R239" s="313" t="e">
        <f>IF(AND(J239=0,C239&gt;=設定シート!E$85,C239&lt;=設定シート!G$85),1,0)</f>
        <v>#REF!</v>
      </c>
    </row>
    <row r="240" spans="1:18" ht="15" customHeight="1" x14ac:dyDescent="0.15">
      <c r="B240" s="147">
        <v>6</v>
      </c>
      <c r="C240" s="147" t="e">
        <f>'報告書（事業主控）'!#REF!</f>
        <v>#REF!</v>
      </c>
      <c r="E240" s="147" t="e">
        <f>'報告書（事業主控）'!#REF!</f>
        <v>#REF!</v>
      </c>
      <c r="F240" s="147" t="e">
        <f>'報告書（事業主控）'!#REF!</f>
        <v>#REF!</v>
      </c>
      <c r="G240" s="225" t="str">
        <f>IF(ISERROR(VLOOKUP(E240,労務比率,'報告書（事業主控）'!#REF!,FALSE)),"",VLOOKUP(E240,労務比率,'報告書（事業主控）'!#REF!,FALSE))</f>
        <v/>
      </c>
      <c r="H240" s="225" t="str">
        <f>IF(ISERROR(VLOOKUP(E240,労務比率,'報告書（事業主控）'!#REF!+1,FALSE)),"",VLOOKUP(E240,労務比率,'報告書（事業主控）'!#REF!+1,FALSE))</f>
        <v/>
      </c>
      <c r="I240" s="147" t="e">
        <f>'報告書（事業主控）'!#REF!</f>
        <v>#REF!</v>
      </c>
      <c r="J240" s="147" t="e">
        <f>'報告書（事業主控）'!#REF!</f>
        <v>#REF!</v>
      </c>
      <c r="K240" s="147" t="e">
        <f>'報告書（事業主控）'!#REF!</f>
        <v>#REF!</v>
      </c>
      <c r="L240" s="309">
        <f t="shared" si="30"/>
        <v>0</v>
      </c>
      <c r="M240" s="225">
        <f t="shared" si="32"/>
        <v>0</v>
      </c>
      <c r="N240" s="313" t="e">
        <f t="shared" si="31"/>
        <v>#REF!</v>
      </c>
      <c r="O240" s="312" t="e">
        <f t="shared" si="33"/>
        <v>#REF!</v>
      </c>
      <c r="P240" s="313"/>
      <c r="Q240" s="313"/>
      <c r="R240" s="313" t="e">
        <f>IF(AND(J240=0,C240&gt;=設定シート!E$85,C240&lt;=設定シート!G$85),1,0)</f>
        <v>#REF!</v>
      </c>
    </row>
    <row r="241" spans="1:18" ht="15" customHeight="1" x14ac:dyDescent="0.15">
      <c r="B241" s="147">
        <v>7</v>
      </c>
      <c r="C241" s="147" t="e">
        <f>'報告書（事業主控）'!#REF!</f>
        <v>#REF!</v>
      </c>
      <c r="E241" s="147" t="e">
        <f>'報告書（事業主控）'!#REF!</f>
        <v>#REF!</v>
      </c>
      <c r="F241" s="147" t="e">
        <f>'報告書（事業主控）'!#REF!</f>
        <v>#REF!</v>
      </c>
      <c r="G241" s="225" t="str">
        <f>IF(ISERROR(VLOOKUP(E241,労務比率,'報告書（事業主控）'!#REF!,FALSE)),"",VLOOKUP(E241,労務比率,'報告書（事業主控）'!#REF!,FALSE))</f>
        <v/>
      </c>
      <c r="H241" s="225" t="str">
        <f>IF(ISERROR(VLOOKUP(E241,労務比率,'報告書（事業主控）'!#REF!+1,FALSE)),"",VLOOKUP(E241,労務比率,'報告書（事業主控）'!#REF!+1,FALSE))</f>
        <v/>
      </c>
      <c r="I241" s="147" t="e">
        <f>'報告書（事業主控）'!#REF!</f>
        <v>#REF!</v>
      </c>
      <c r="J241" s="147" t="e">
        <f>'報告書（事業主控）'!#REF!</f>
        <v>#REF!</v>
      </c>
      <c r="K241" s="147" t="e">
        <f>'報告書（事業主控）'!#REF!</f>
        <v>#REF!</v>
      </c>
      <c r="L241" s="309">
        <f t="shared" si="30"/>
        <v>0</v>
      </c>
      <c r="M241" s="225">
        <f t="shared" si="32"/>
        <v>0</v>
      </c>
      <c r="N241" s="313" t="e">
        <f t="shared" si="31"/>
        <v>#REF!</v>
      </c>
      <c r="O241" s="312" t="e">
        <f t="shared" si="33"/>
        <v>#REF!</v>
      </c>
      <c r="P241" s="313"/>
      <c r="Q241" s="313"/>
      <c r="R241" s="313" t="e">
        <f>IF(AND(J241=0,C241&gt;=設定シート!E$85,C241&lt;=設定シート!G$85),1,0)</f>
        <v>#REF!</v>
      </c>
    </row>
    <row r="242" spans="1:18" ht="15" customHeight="1" x14ac:dyDescent="0.15">
      <c r="B242" s="147">
        <v>8</v>
      </c>
      <c r="C242" s="147" t="e">
        <f>'報告書（事業主控）'!#REF!</f>
        <v>#REF!</v>
      </c>
      <c r="E242" s="147" t="e">
        <f>'報告書（事業主控）'!#REF!</f>
        <v>#REF!</v>
      </c>
      <c r="F242" s="147" t="e">
        <f>'報告書（事業主控）'!#REF!</f>
        <v>#REF!</v>
      </c>
      <c r="G242" s="225" t="str">
        <f>IF(ISERROR(VLOOKUP(E242,労務比率,'報告書（事業主控）'!#REF!,FALSE)),"",VLOOKUP(E242,労務比率,'報告書（事業主控）'!#REF!,FALSE))</f>
        <v/>
      </c>
      <c r="H242" s="225" t="str">
        <f>IF(ISERROR(VLOOKUP(E242,労務比率,'報告書（事業主控）'!#REF!+1,FALSE)),"",VLOOKUP(E242,労務比率,'報告書（事業主控）'!#REF!+1,FALSE))</f>
        <v/>
      </c>
      <c r="I242" s="147" t="e">
        <f>'報告書（事業主控）'!#REF!</f>
        <v>#REF!</v>
      </c>
      <c r="J242" s="147" t="e">
        <f>'報告書（事業主控）'!#REF!</f>
        <v>#REF!</v>
      </c>
      <c r="K242" s="147" t="e">
        <f>'報告書（事業主控）'!#REF!</f>
        <v>#REF!</v>
      </c>
      <c r="L242" s="309">
        <f t="shared" si="30"/>
        <v>0</v>
      </c>
      <c r="M242" s="225">
        <f t="shared" si="32"/>
        <v>0</v>
      </c>
      <c r="N242" s="313" t="e">
        <f t="shared" si="31"/>
        <v>#REF!</v>
      </c>
      <c r="O242" s="312" t="e">
        <f t="shared" si="33"/>
        <v>#REF!</v>
      </c>
      <c r="P242" s="313"/>
      <c r="Q242" s="313"/>
      <c r="R242" s="313" t="e">
        <f>IF(AND(J242=0,C242&gt;=設定シート!E$85,C242&lt;=設定シート!G$85),1,0)</f>
        <v>#REF!</v>
      </c>
    </row>
    <row r="243" spans="1:18" ht="15" customHeight="1" x14ac:dyDescent="0.15">
      <c r="B243" s="147">
        <v>9</v>
      </c>
      <c r="C243" s="147" t="e">
        <f>'報告書（事業主控）'!#REF!</f>
        <v>#REF!</v>
      </c>
      <c r="E243" s="147" t="e">
        <f>'報告書（事業主控）'!#REF!</f>
        <v>#REF!</v>
      </c>
      <c r="F243" s="147" t="e">
        <f>'報告書（事業主控）'!#REF!</f>
        <v>#REF!</v>
      </c>
      <c r="G243" s="225" t="str">
        <f>IF(ISERROR(VLOOKUP(E243,労務比率,'報告書（事業主控）'!#REF!,FALSE)),"",VLOOKUP(E243,労務比率,'報告書（事業主控）'!#REF!,FALSE))</f>
        <v/>
      </c>
      <c r="H243" s="225" t="str">
        <f>IF(ISERROR(VLOOKUP(E243,労務比率,'報告書（事業主控）'!#REF!+1,FALSE)),"",VLOOKUP(E243,労務比率,'報告書（事業主控）'!#REF!+1,FALSE))</f>
        <v/>
      </c>
      <c r="I243" s="147" t="e">
        <f>'報告書（事業主控）'!#REF!</f>
        <v>#REF!</v>
      </c>
      <c r="J243" s="147" t="e">
        <f>'報告書（事業主控）'!#REF!</f>
        <v>#REF!</v>
      </c>
      <c r="K243" s="147" t="e">
        <f>'報告書（事業主控）'!#REF!</f>
        <v>#REF!</v>
      </c>
      <c r="L243" s="309">
        <f t="shared" ref="L243:L307" si="34">IF(ISERROR(INT((ROUNDDOWN(I243*G243/100,0)+K243)/1000)),0,INT((ROUNDDOWN(I243*G243/100,0)+K243)/1000))</f>
        <v>0</v>
      </c>
      <c r="M243" s="225">
        <f t="shared" si="32"/>
        <v>0</v>
      </c>
      <c r="N243" s="313" t="e">
        <f t="shared" ref="N243:N306" si="35">IF(R243=1,0,I243)</f>
        <v>#REF!</v>
      </c>
      <c r="O243" s="312" t="e">
        <f t="shared" si="33"/>
        <v>#REF!</v>
      </c>
      <c r="P243" s="313"/>
      <c r="Q243" s="313"/>
      <c r="R243" s="313" t="e">
        <f>IF(AND(J243=0,C243&gt;=設定シート!E$85,C243&lt;=設定シート!G$85),1,0)</f>
        <v>#REF!</v>
      </c>
    </row>
    <row r="244" spans="1:18" ht="15" customHeight="1" x14ac:dyDescent="0.15">
      <c r="A244" s="147">
        <v>23</v>
      </c>
      <c r="B244" s="147">
        <v>1</v>
      </c>
      <c r="C244" s="147" t="e">
        <f>'報告書（事業主控）'!#REF!</f>
        <v>#REF!</v>
      </c>
      <c r="E244" s="147" t="e">
        <f>'報告書（事業主控）'!#REF!</f>
        <v>#REF!</v>
      </c>
      <c r="F244" s="147" t="e">
        <f>'報告書（事業主控）'!#REF!</f>
        <v>#REF!</v>
      </c>
      <c r="G244" s="225" t="str">
        <f>IF(ISERROR(VLOOKUP(E244,労務比率,'報告書（事業主控）'!#REF!,FALSE)),"",VLOOKUP(E244,労務比率,'報告書（事業主控）'!#REF!,FALSE))</f>
        <v/>
      </c>
      <c r="H244" s="225" t="str">
        <f>IF(ISERROR(VLOOKUP(E244,労務比率,'報告書（事業主控）'!#REF!+1,FALSE)),"",VLOOKUP(E244,労務比率,'報告書（事業主控）'!#REF!+1,FALSE))</f>
        <v/>
      </c>
      <c r="I244" s="147" t="e">
        <f>'報告書（事業主控）'!#REF!</f>
        <v>#REF!</v>
      </c>
      <c r="J244" s="147" t="e">
        <f>'報告書（事業主控）'!#REF!</f>
        <v>#REF!</v>
      </c>
      <c r="K244" s="147" t="e">
        <f>'報告書（事業主控）'!#REF!</f>
        <v>#REF!</v>
      </c>
      <c r="L244" s="309">
        <f t="shared" si="34"/>
        <v>0</v>
      </c>
      <c r="M244" s="225">
        <f t="shared" si="32"/>
        <v>0</v>
      </c>
      <c r="N244" s="313" t="e">
        <f t="shared" si="35"/>
        <v>#REF!</v>
      </c>
      <c r="O244" s="312" t="e">
        <f t="shared" si="33"/>
        <v>#REF!</v>
      </c>
      <c r="P244" s="313">
        <f>INT(SUMIF(O244:O252,0,I244:I252)*105/108)</f>
        <v>0</v>
      </c>
      <c r="Q244" s="316">
        <f>INT(P244*IF(COUNTIF(R244:R252,1)=0,0,SUMIF(R244:R252,1,G244:G252)/COUNTIF(R244:R252,1))/100)</f>
        <v>0</v>
      </c>
      <c r="R244" s="313" t="e">
        <f>IF(AND(J244=0,C244&gt;=設定シート!E$85,C244&lt;=設定シート!G$85),1,0)</f>
        <v>#REF!</v>
      </c>
    </row>
    <row r="245" spans="1:18" ht="15" customHeight="1" x14ac:dyDescent="0.15">
      <c r="B245" s="147">
        <v>2</v>
      </c>
      <c r="C245" s="147" t="e">
        <f>'報告書（事業主控）'!#REF!</f>
        <v>#REF!</v>
      </c>
      <c r="E245" s="147" t="e">
        <f>'報告書（事業主控）'!#REF!</f>
        <v>#REF!</v>
      </c>
      <c r="F245" s="147" t="e">
        <f>'報告書（事業主控）'!#REF!</f>
        <v>#REF!</v>
      </c>
      <c r="G245" s="225" t="str">
        <f>IF(ISERROR(VLOOKUP(E245,労務比率,'報告書（事業主控）'!#REF!,FALSE)),"",VLOOKUP(E245,労務比率,'報告書（事業主控）'!#REF!,FALSE))</f>
        <v/>
      </c>
      <c r="H245" s="225" t="str">
        <f>IF(ISERROR(VLOOKUP(E245,労務比率,'報告書（事業主控）'!#REF!+1,FALSE)),"",VLOOKUP(E245,労務比率,'報告書（事業主控）'!#REF!+1,FALSE))</f>
        <v/>
      </c>
      <c r="I245" s="147" t="e">
        <f>'報告書（事業主控）'!#REF!</f>
        <v>#REF!</v>
      </c>
      <c r="J245" s="147" t="e">
        <f>'報告書（事業主控）'!#REF!</f>
        <v>#REF!</v>
      </c>
      <c r="K245" s="147" t="e">
        <f>'報告書（事業主控）'!#REF!</f>
        <v>#REF!</v>
      </c>
      <c r="L245" s="309">
        <f t="shared" si="34"/>
        <v>0</v>
      </c>
      <c r="M245" s="225">
        <f t="shared" si="32"/>
        <v>0</v>
      </c>
      <c r="N245" s="313" t="e">
        <f t="shared" si="35"/>
        <v>#REF!</v>
      </c>
      <c r="O245" s="312" t="e">
        <f t="shared" si="33"/>
        <v>#REF!</v>
      </c>
      <c r="P245" s="313"/>
      <c r="Q245" s="313"/>
      <c r="R245" s="313" t="e">
        <f>IF(AND(J245=0,C245&gt;=設定シート!E$85,C245&lt;=設定シート!G$85),1,0)</f>
        <v>#REF!</v>
      </c>
    </row>
    <row r="246" spans="1:18" ht="15" customHeight="1" x14ac:dyDescent="0.15">
      <c r="B246" s="147">
        <v>3</v>
      </c>
      <c r="C246" s="147" t="e">
        <f>'報告書（事業主控）'!#REF!</f>
        <v>#REF!</v>
      </c>
      <c r="E246" s="147" t="e">
        <f>'報告書（事業主控）'!#REF!</f>
        <v>#REF!</v>
      </c>
      <c r="F246" s="147" t="e">
        <f>'報告書（事業主控）'!#REF!</f>
        <v>#REF!</v>
      </c>
      <c r="G246" s="225" t="str">
        <f>IF(ISERROR(VLOOKUP(E246,労務比率,'報告書（事業主控）'!#REF!,FALSE)),"",VLOOKUP(E246,労務比率,'報告書（事業主控）'!#REF!,FALSE))</f>
        <v/>
      </c>
      <c r="H246" s="225" t="str">
        <f>IF(ISERROR(VLOOKUP(E246,労務比率,'報告書（事業主控）'!#REF!+1,FALSE)),"",VLOOKUP(E246,労務比率,'報告書（事業主控）'!#REF!+1,FALSE))</f>
        <v/>
      </c>
      <c r="I246" s="147" t="e">
        <f>'報告書（事業主控）'!#REF!</f>
        <v>#REF!</v>
      </c>
      <c r="J246" s="147" t="e">
        <f>'報告書（事業主控）'!#REF!</f>
        <v>#REF!</v>
      </c>
      <c r="K246" s="147" t="e">
        <f>'報告書（事業主控）'!#REF!</f>
        <v>#REF!</v>
      </c>
      <c r="L246" s="309">
        <f t="shared" si="34"/>
        <v>0</v>
      </c>
      <c r="M246" s="225">
        <f t="shared" si="32"/>
        <v>0</v>
      </c>
      <c r="N246" s="313" t="e">
        <f t="shared" si="35"/>
        <v>#REF!</v>
      </c>
      <c r="O246" s="312" t="e">
        <f t="shared" si="33"/>
        <v>#REF!</v>
      </c>
      <c r="P246" s="313"/>
      <c r="Q246" s="313"/>
      <c r="R246" s="313" t="e">
        <f>IF(AND(J246=0,C246&gt;=設定シート!E$85,C246&lt;=設定シート!G$85),1,0)</f>
        <v>#REF!</v>
      </c>
    </row>
    <row r="247" spans="1:18" ht="15" customHeight="1" x14ac:dyDescent="0.15">
      <c r="B247" s="147">
        <v>4</v>
      </c>
      <c r="C247" s="147" t="e">
        <f>'報告書（事業主控）'!#REF!</f>
        <v>#REF!</v>
      </c>
      <c r="E247" s="147" t="e">
        <f>'報告書（事業主控）'!#REF!</f>
        <v>#REF!</v>
      </c>
      <c r="F247" s="147" t="e">
        <f>'報告書（事業主控）'!#REF!</f>
        <v>#REF!</v>
      </c>
      <c r="G247" s="225" t="str">
        <f>IF(ISERROR(VLOOKUP(E247,労務比率,'報告書（事業主控）'!#REF!,FALSE)),"",VLOOKUP(E247,労務比率,'報告書（事業主控）'!#REF!,FALSE))</f>
        <v/>
      </c>
      <c r="H247" s="225" t="str">
        <f>IF(ISERROR(VLOOKUP(E247,労務比率,'報告書（事業主控）'!#REF!+1,FALSE)),"",VLOOKUP(E247,労務比率,'報告書（事業主控）'!#REF!+1,FALSE))</f>
        <v/>
      </c>
      <c r="I247" s="147" t="e">
        <f>'報告書（事業主控）'!#REF!</f>
        <v>#REF!</v>
      </c>
      <c r="J247" s="147" t="e">
        <f>'報告書（事業主控）'!#REF!</f>
        <v>#REF!</v>
      </c>
      <c r="K247" s="147" t="e">
        <f>'報告書（事業主控）'!#REF!</f>
        <v>#REF!</v>
      </c>
      <c r="L247" s="309">
        <f t="shared" si="34"/>
        <v>0</v>
      </c>
      <c r="M247" s="225">
        <f t="shared" si="32"/>
        <v>0</v>
      </c>
      <c r="N247" s="313" t="e">
        <f t="shared" si="35"/>
        <v>#REF!</v>
      </c>
      <c r="O247" s="312" t="e">
        <f t="shared" si="33"/>
        <v>#REF!</v>
      </c>
      <c r="P247" s="313"/>
      <c r="Q247" s="313"/>
      <c r="R247" s="313" t="e">
        <f>IF(AND(J247=0,C247&gt;=設定シート!E$85,C247&lt;=設定シート!G$85),1,0)</f>
        <v>#REF!</v>
      </c>
    </row>
    <row r="248" spans="1:18" ht="15" customHeight="1" x14ac:dyDescent="0.15">
      <c r="B248" s="147">
        <v>5</v>
      </c>
      <c r="C248" s="147" t="e">
        <f>'報告書（事業主控）'!#REF!</f>
        <v>#REF!</v>
      </c>
      <c r="E248" s="147" t="e">
        <f>'報告書（事業主控）'!#REF!</f>
        <v>#REF!</v>
      </c>
      <c r="F248" s="147" t="e">
        <f>'報告書（事業主控）'!#REF!</f>
        <v>#REF!</v>
      </c>
      <c r="G248" s="225" t="str">
        <f>IF(ISERROR(VLOOKUP(E248,労務比率,'報告書（事業主控）'!#REF!,FALSE)),"",VLOOKUP(E248,労務比率,'報告書（事業主控）'!#REF!,FALSE))</f>
        <v/>
      </c>
      <c r="H248" s="225" t="str">
        <f>IF(ISERROR(VLOOKUP(E248,労務比率,'報告書（事業主控）'!#REF!+1,FALSE)),"",VLOOKUP(E248,労務比率,'報告書（事業主控）'!#REF!+1,FALSE))</f>
        <v/>
      </c>
      <c r="I248" s="147" t="e">
        <f>'報告書（事業主控）'!#REF!</f>
        <v>#REF!</v>
      </c>
      <c r="J248" s="147" t="e">
        <f>'報告書（事業主控）'!#REF!</f>
        <v>#REF!</v>
      </c>
      <c r="K248" s="147" t="e">
        <f>'報告書（事業主控）'!#REF!</f>
        <v>#REF!</v>
      </c>
      <c r="L248" s="309">
        <f t="shared" si="34"/>
        <v>0</v>
      </c>
      <c r="M248" s="225">
        <f t="shared" ref="M248:M311" si="36">IF(ISERROR(L248*H248),0,L248*H248)</f>
        <v>0</v>
      </c>
      <c r="N248" s="313" t="e">
        <f t="shared" si="35"/>
        <v>#REF!</v>
      </c>
      <c r="O248" s="312" t="e">
        <f t="shared" si="33"/>
        <v>#REF!</v>
      </c>
      <c r="P248" s="313"/>
      <c r="Q248" s="313"/>
      <c r="R248" s="313" t="e">
        <f>IF(AND(J248=0,C248&gt;=設定シート!E$85,C248&lt;=設定シート!G$85),1,0)</f>
        <v>#REF!</v>
      </c>
    </row>
    <row r="249" spans="1:18" ht="15" customHeight="1" x14ac:dyDescent="0.15">
      <c r="B249" s="147">
        <v>6</v>
      </c>
      <c r="C249" s="147" t="e">
        <f>'報告書（事業主控）'!#REF!</f>
        <v>#REF!</v>
      </c>
      <c r="E249" s="147" t="e">
        <f>'報告書（事業主控）'!#REF!</f>
        <v>#REF!</v>
      </c>
      <c r="F249" s="147" t="e">
        <f>'報告書（事業主控）'!#REF!</f>
        <v>#REF!</v>
      </c>
      <c r="G249" s="225" t="str">
        <f>IF(ISERROR(VLOOKUP(E249,労務比率,'報告書（事業主控）'!#REF!,FALSE)),"",VLOOKUP(E249,労務比率,'報告書（事業主控）'!#REF!,FALSE))</f>
        <v/>
      </c>
      <c r="H249" s="225" t="str">
        <f>IF(ISERROR(VLOOKUP(E249,労務比率,'報告書（事業主控）'!#REF!+1,FALSE)),"",VLOOKUP(E249,労務比率,'報告書（事業主控）'!#REF!+1,FALSE))</f>
        <v/>
      </c>
      <c r="I249" s="147" t="e">
        <f>'報告書（事業主控）'!#REF!</f>
        <v>#REF!</v>
      </c>
      <c r="J249" s="147" t="e">
        <f>'報告書（事業主控）'!#REF!</f>
        <v>#REF!</v>
      </c>
      <c r="K249" s="147" t="e">
        <f>'報告書（事業主控）'!#REF!</f>
        <v>#REF!</v>
      </c>
      <c r="L249" s="309">
        <f t="shared" si="34"/>
        <v>0</v>
      </c>
      <c r="M249" s="225">
        <f t="shared" si="36"/>
        <v>0</v>
      </c>
      <c r="N249" s="313" t="e">
        <f t="shared" si="35"/>
        <v>#REF!</v>
      </c>
      <c r="O249" s="312" t="e">
        <f t="shared" si="33"/>
        <v>#REF!</v>
      </c>
      <c r="P249" s="313"/>
      <c r="Q249" s="313"/>
      <c r="R249" s="313" t="e">
        <f>IF(AND(J249=0,C249&gt;=設定シート!E$85,C249&lt;=設定シート!G$85),1,0)</f>
        <v>#REF!</v>
      </c>
    </row>
    <row r="250" spans="1:18" ht="15" customHeight="1" x14ac:dyDescent="0.15">
      <c r="B250" s="147">
        <v>7</v>
      </c>
      <c r="C250" s="147" t="e">
        <f>'報告書（事業主控）'!#REF!</f>
        <v>#REF!</v>
      </c>
      <c r="E250" s="147" t="e">
        <f>'報告書（事業主控）'!#REF!</f>
        <v>#REF!</v>
      </c>
      <c r="F250" s="147" t="e">
        <f>'報告書（事業主控）'!#REF!</f>
        <v>#REF!</v>
      </c>
      <c r="G250" s="225" t="str">
        <f>IF(ISERROR(VLOOKUP(E250,労務比率,'報告書（事業主控）'!#REF!,FALSE)),"",VLOOKUP(E250,労務比率,'報告書（事業主控）'!#REF!,FALSE))</f>
        <v/>
      </c>
      <c r="H250" s="225" t="str">
        <f>IF(ISERROR(VLOOKUP(E250,労務比率,'報告書（事業主控）'!#REF!+1,FALSE)),"",VLOOKUP(E250,労務比率,'報告書（事業主控）'!#REF!+1,FALSE))</f>
        <v/>
      </c>
      <c r="I250" s="147" t="e">
        <f>'報告書（事業主控）'!#REF!</f>
        <v>#REF!</v>
      </c>
      <c r="J250" s="147" t="e">
        <f>'報告書（事業主控）'!#REF!</f>
        <v>#REF!</v>
      </c>
      <c r="K250" s="147" t="e">
        <f>'報告書（事業主控）'!#REF!</f>
        <v>#REF!</v>
      </c>
      <c r="L250" s="309">
        <f t="shared" si="34"/>
        <v>0</v>
      </c>
      <c r="M250" s="225">
        <f t="shared" si="36"/>
        <v>0</v>
      </c>
      <c r="N250" s="313" t="e">
        <f t="shared" si="35"/>
        <v>#REF!</v>
      </c>
      <c r="O250" s="312" t="e">
        <f t="shared" si="33"/>
        <v>#REF!</v>
      </c>
      <c r="P250" s="313"/>
      <c r="Q250" s="313"/>
      <c r="R250" s="313" t="e">
        <f>IF(AND(J250=0,C250&gt;=設定シート!E$85,C250&lt;=設定シート!G$85),1,0)</f>
        <v>#REF!</v>
      </c>
    </row>
    <row r="251" spans="1:18" ht="15" customHeight="1" x14ac:dyDescent="0.15">
      <c r="B251" s="147">
        <v>8</v>
      </c>
      <c r="C251" s="147" t="e">
        <f>'報告書（事業主控）'!#REF!</f>
        <v>#REF!</v>
      </c>
      <c r="E251" s="147" t="e">
        <f>'報告書（事業主控）'!#REF!</f>
        <v>#REF!</v>
      </c>
      <c r="F251" s="147" t="e">
        <f>'報告書（事業主控）'!#REF!</f>
        <v>#REF!</v>
      </c>
      <c r="G251" s="225" t="str">
        <f>IF(ISERROR(VLOOKUP(E251,労務比率,'報告書（事業主控）'!#REF!,FALSE)),"",VLOOKUP(E251,労務比率,'報告書（事業主控）'!#REF!,FALSE))</f>
        <v/>
      </c>
      <c r="H251" s="225" t="str">
        <f>IF(ISERROR(VLOOKUP(E251,労務比率,'報告書（事業主控）'!#REF!+1,FALSE)),"",VLOOKUP(E251,労務比率,'報告書（事業主控）'!#REF!+1,FALSE))</f>
        <v/>
      </c>
      <c r="I251" s="147" t="e">
        <f>'報告書（事業主控）'!#REF!</f>
        <v>#REF!</v>
      </c>
      <c r="J251" s="147" t="e">
        <f>'報告書（事業主控）'!#REF!</f>
        <v>#REF!</v>
      </c>
      <c r="K251" s="147" t="e">
        <f>'報告書（事業主控）'!#REF!</f>
        <v>#REF!</v>
      </c>
      <c r="L251" s="309">
        <f t="shared" si="34"/>
        <v>0</v>
      </c>
      <c r="M251" s="225">
        <f t="shared" si="36"/>
        <v>0</v>
      </c>
      <c r="N251" s="313" t="e">
        <f t="shared" si="35"/>
        <v>#REF!</v>
      </c>
      <c r="O251" s="312" t="e">
        <f t="shared" si="33"/>
        <v>#REF!</v>
      </c>
      <c r="P251" s="313"/>
      <c r="Q251" s="313"/>
      <c r="R251" s="313" t="e">
        <f>IF(AND(J251=0,C251&gt;=設定シート!E$85,C251&lt;=設定シート!G$85),1,0)</f>
        <v>#REF!</v>
      </c>
    </row>
    <row r="252" spans="1:18" ht="15" customHeight="1" x14ac:dyDescent="0.15">
      <c r="B252" s="147">
        <v>9</v>
      </c>
      <c r="C252" s="147" t="e">
        <f>'報告書（事業主控）'!#REF!</f>
        <v>#REF!</v>
      </c>
      <c r="E252" s="147" t="e">
        <f>'報告書（事業主控）'!#REF!</f>
        <v>#REF!</v>
      </c>
      <c r="F252" s="147" t="e">
        <f>'報告書（事業主控）'!#REF!</f>
        <v>#REF!</v>
      </c>
      <c r="G252" s="225" t="str">
        <f>IF(ISERROR(VLOOKUP(E252,労務比率,'報告書（事業主控）'!#REF!,FALSE)),"",VLOOKUP(E252,労務比率,'報告書（事業主控）'!#REF!,FALSE))</f>
        <v/>
      </c>
      <c r="H252" s="225" t="str">
        <f>IF(ISERROR(VLOOKUP(E252,労務比率,'報告書（事業主控）'!#REF!+1,FALSE)),"",VLOOKUP(E252,労務比率,'報告書（事業主控）'!#REF!+1,FALSE))</f>
        <v/>
      </c>
      <c r="I252" s="147" t="e">
        <f>'報告書（事業主控）'!#REF!</f>
        <v>#REF!</v>
      </c>
      <c r="J252" s="147" t="e">
        <f>'報告書（事業主控）'!#REF!</f>
        <v>#REF!</v>
      </c>
      <c r="K252" s="147" t="e">
        <f>'報告書（事業主控）'!#REF!</f>
        <v>#REF!</v>
      </c>
      <c r="L252" s="309">
        <f t="shared" si="34"/>
        <v>0</v>
      </c>
      <c r="M252" s="225">
        <f t="shared" si="36"/>
        <v>0</v>
      </c>
      <c r="N252" s="313" t="e">
        <f t="shared" si="35"/>
        <v>#REF!</v>
      </c>
      <c r="O252" s="312" t="e">
        <f t="shared" si="33"/>
        <v>#REF!</v>
      </c>
      <c r="P252" s="313"/>
      <c r="Q252" s="313"/>
      <c r="R252" s="313" t="e">
        <f>IF(AND(J252=0,C252&gt;=設定シート!E$85,C252&lt;=設定シート!G$85),1,0)</f>
        <v>#REF!</v>
      </c>
    </row>
    <row r="253" spans="1:18" ht="15" customHeight="1" x14ac:dyDescent="0.15">
      <c r="A253" s="147">
        <v>24</v>
      </c>
      <c r="B253" s="147">
        <v>1</v>
      </c>
      <c r="C253" s="147" t="e">
        <f>'報告書（事業主控）'!#REF!</f>
        <v>#REF!</v>
      </c>
      <c r="E253" s="147" t="e">
        <f>'報告書（事業主控）'!#REF!</f>
        <v>#REF!</v>
      </c>
      <c r="F253" s="147" t="e">
        <f>'報告書（事業主控）'!#REF!</f>
        <v>#REF!</v>
      </c>
      <c r="G253" s="225" t="str">
        <f>IF(ISERROR(VLOOKUP(E253,労務比率,'報告書（事業主控）'!#REF!,FALSE)),"",VLOOKUP(E253,労務比率,'報告書（事業主控）'!#REF!,FALSE))</f>
        <v/>
      </c>
      <c r="H253" s="225" t="str">
        <f>IF(ISERROR(VLOOKUP(E253,労務比率,'報告書（事業主控）'!#REF!+1,FALSE)),"",VLOOKUP(E253,労務比率,'報告書（事業主控）'!#REF!+1,FALSE))</f>
        <v/>
      </c>
      <c r="I253" s="147" t="e">
        <f>'報告書（事業主控）'!#REF!</f>
        <v>#REF!</v>
      </c>
      <c r="J253" s="147" t="e">
        <f>'報告書（事業主控）'!#REF!</f>
        <v>#REF!</v>
      </c>
      <c r="K253" s="147" t="e">
        <f>'報告書（事業主控）'!#REF!</f>
        <v>#REF!</v>
      </c>
      <c r="L253" s="309">
        <f t="shared" si="34"/>
        <v>0</v>
      </c>
      <c r="M253" s="225">
        <f t="shared" si="36"/>
        <v>0</v>
      </c>
      <c r="N253" s="313" t="e">
        <f t="shared" si="35"/>
        <v>#REF!</v>
      </c>
      <c r="O253" s="312" t="e">
        <f t="shared" si="33"/>
        <v>#REF!</v>
      </c>
      <c r="P253" s="313">
        <f>INT(SUMIF(O253:O261,0,I253:I261)*105/108)</f>
        <v>0</v>
      </c>
      <c r="Q253" s="316">
        <f>INT(P253*IF(COUNTIF(R253:R261,1)=0,0,SUMIF(R253:R261,1,G253:G261)/COUNTIF(R253:R261,1))/100)</f>
        <v>0</v>
      </c>
      <c r="R253" s="313" t="e">
        <f>IF(AND(J253=0,C253&gt;=設定シート!E$85,C253&lt;=設定シート!G$85),1,0)</f>
        <v>#REF!</v>
      </c>
    </row>
    <row r="254" spans="1:18" ht="15" customHeight="1" x14ac:dyDescent="0.15">
      <c r="B254" s="147">
        <v>2</v>
      </c>
      <c r="C254" s="147" t="e">
        <f>'報告書（事業主控）'!#REF!</f>
        <v>#REF!</v>
      </c>
      <c r="E254" s="147" t="e">
        <f>'報告書（事業主控）'!#REF!</f>
        <v>#REF!</v>
      </c>
      <c r="F254" s="147" t="e">
        <f>'報告書（事業主控）'!#REF!</f>
        <v>#REF!</v>
      </c>
      <c r="G254" s="225" t="str">
        <f>IF(ISERROR(VLOOKUP(E254,労務比率,'報告書（事業主控）'!#REF!,FALSE)),"",VLOOKUP(E254,労務比率,'報告書（事業主控）'!#REF!,FALSE))</f>
        <v/>
      </c>
      <c r="H254" s="225" t="str">
        <f>IF(ISERROR(VLOOKUP(E254,労務比率,'報告書（事業主控）'!#REF!+1,FALSE)),"",VLOOKUP(E254,労務比率,'報告書（事業主控）'!#REF!+1,FALSE))</f>
        <v/>
      </c>
      <c r="I254" s="147" t="e">
        <f>'報告書（事業主控）'!#REF!</f>
        <v>#REF!</v>
      </c>
      <c r="J254" s="147" t="e">
        <f>'報告書（事業主控）'!#REF!</f>
        <v>#REF!</v>
      </c>
      <c r="K254" s="147" t="e">
        <f>'報告書（事業主控）'!#REF!</f>
        <v>#REF!</v>
      </c>
      <c r="L254" s="309">
        <f t="shared" si="34"/>
        <v>0</v>
      </c>
      <c r="M254" s="225">
        <f t="shared" si="36"/>
        <v>0</v>
      </c>
      <c r="N254" s="313" t="e">
        <f t="shared" si="35"/>
        <v>#REF!</v>
      </c>
      <c r="O254" s="312" t="e">
        <f t="shared" si="33"/>
        <v>#REF!</v>
      </c>
      <c r="P254" s="313"/>
      <c r="Q254" s="313"/>
      <c r="R254" s="313" t="e">
        <f>IF(AND(J254=0,C254&gt;=設定シート!E$85,C254&lt;=設定シート!G$85),1,0)</f>
        <v>#REF!</v>
      </c>
    </row>
    <row r="255" spans="1:18" ht="15" customHeight="1" x14ac:dyDescent="0.15">
      <c r="B255" s="147">
        <v>3</v>
      </c>
      <c r="C255" s="147" t="e">
        <f>'報告書（事業主控）'!#REF!</f>
        <v>#REF!</v>
      </c>
      <c r="E255" s="147" t="e">
        <f>'報告書（事業主控）'!#REF!</f>
        <v>#REF!</v>
      </c>
      <c r="F255" s="147" t="e">
        <f>'報告書（事業主控）'!#REF!</f>
        <v>#REF!</v>
      </c>
      <c r="G255" s="225" t="str">
        <f>IF(ISERROR(VLOOKUP(E255,労務比率,'報告書（事業主控）'!#REF!,FALSE)),"",VLOOKUP(E255,労務比率,'報告書（事業主控）'!#REF!,FALSE))</f>
        <v/>
      </c>
      <c r="H255" s="225" t="str">
        <f>IF(ISERROR(VLOOKUP(E255,労務比率,'報告書（事業主控）'!#REF!+1,FALSE)),"",VLOOKUP(E255,労務比率,'報告書（事業主控）'!#REF!+1,FALSE))</f>
        <v/>
      </c>
      <c r="I255" s="147" t="e">
        <f>'報告書（事業主控）'!#REF!</f>
        <v>#REF!</v>
      </c>
      <c r="J255" s="147" t="e">
        <f>'報告書（事業主控）'!#REF!</f>
        <v>#REF!</v>
      </c>
      <c r="K255" s="147" t="e">
        <f>'報告書（事業主控）'!#REF!</f>
        <v>#REF!</v>
      </c>
      <c r="L255" s="309">
        <f t="shared" si="34"/>
        <v>0</v>
      </c>
      <c r="M255" s="225">
        <f t="shared" si="36"/>
        <v>0</v>
      </c>
      <c r="N255" s="313" t="e">
        <f t="shared" si="35"/>
        <v>#REF!</v>
      </c>
      <c r="O255" s="312" t="e">
        <f t="shared" si="33"/>
        <v>#REF!</v>
      </c>
      <c r="P255" s="313"/>
      <c r="Q255" s="313"/>
      <c r="R255" s="313" t="e">
        <f>IF(AND(J255=0,C255&gt;=設定シート!E$85,C255&lt;=設定シート!G$85),1,0)</f>
        <v>#REF!</v>
      </c>
    </row>
    <row r="256" spans="1:18" ht="15" customHeight="1" x14ac:dyDescent="0.15">
      <c r="B256" s="147">
        <v>4</v>
      </c>
      <c r="C256" s="147" t="e">
        <f>'報告書（事業主控）'!#REF!</f>
        <v>#REF!</v>
      </c>
      <c r="E256" s="147" t="e">
        <f>'報告書（事業主控）'!#REF!</f>
        <v>#REF!</v>
      </c>
      <c r="F256" s="147" t="e">
        <f>'報告書（事業主控）'!#REF!</f>
        <v>#REF!</v>
      </c>
      <c r="G256" s="225" t="str">
        <f>IF(ISERROR(VLOOKUP(E256,労務比率,'報告書（事業主控）'!#REF!,FALSE)),"",VLOOKUP(E256,労務比率,'報告書（事業主控）'!#REF!,FALSE))</f>
        <v/>
      </c>
      <c r="H256" s="225" t="str">
        <f>IF(ISERROR(VLOOKUP(E256,労務比率,'報告書（事業主控）'!#REF!+1,FALSE)),"",VLOOKUP(E256,労務比率,'報告書（事業主控）'!#REF!+1,FALSE))</f>
        <v/>
      </c>
      <c r="I256" s="147" t="e">
        <f>'報告書（事業主控）'!#REF!</f>
        <v>#REF!</v>
      </c>
      <c r="J256" s="147" t="e">
        <f>'報告書（事業主控）'!#REF!</f>
        <v>#REF!</v>
      </c>
      <c r="K256" s="147" t="e">
        <f>'報告書（事業主控）'!#REF!</f>
        <v>#REF!</v>
      </c>
      <c r="L256" s="309">
        <f t="shared" si="34"/>
        <v>0</v>
      </c>
      <c r="M256" s="225">
        <f t="shared" si="36"/>
        <v>0</v>
      </c>
      <c r="N256" s="313" t="e">
        <f t="shared" si="35"/>
        <v>#REF!</v>
      </c>
      <c r="O256" s="312" t="e">
        <f t="shared" si="33"/>
        <v>#REF!</v>
      </c>
      <c r="P256" s="313"/>
      <c r="Q256" s="313"/>
      <c r="R256" s="313" t="e">
        <f>IF(AND(J256=0,C256&gt;=設定シート!E$85,C256&lt;=設定シート!G$85),1,0)</f>
        <v>#REF!</v>
      </c>
    </row>
    <row r="257" spans="1:18" ht="15" customHeight="1" x14ac:dyDescent="0.15">
      <c r="B257" s="147">
        <v>5</v>
      </c>
      <c r="C257" s="147" t="e">
        <f>'報告書（事業主控）'!#REF!</f>
        <v>#REF!</v>
      </c>
      <c r="E257" s="147" t="e">
        <f>'報告書（事業主控）'!#REF!</f>
        <v>#REF!</v>
      </c>
      <c r="F257" s="147" t="e">
        <f>'報告書（事業主控）'!#REF!</f>
        <v>#REF!</v>
      </c>
      <c r="G257" s="225" t="str">
        <f>IF(ISERROR(VLOOKUP(E257,労務比率,'報告書（事業主控）'!#REF!,FALSE)),"",VLOOKUP(E257,労務比率,'報告書（事業主控）'!#REF!,FALSE))</f>
        <v/>
      </c>
      <c r="H257" s="225" t="str">
        <f>IF(ISERROR(VLOOKUP(E257,労務比率,'報告書（事業主控）'!#REF!+1,FALSE)),"",VLOOKUP(E257,労務比率,'報告書（事業主控）'!#REF!+1,FALSE))</f>
        <v/>
      </c>
      <c r="I257" s="147" t="e">
        <f>'報告書（事業主控）'!#REF!</f>
        <v>#REF!</v>
      </c>
      <c r="J257" s="147" t="e">
        <f>'報告書（事業主控）'!#REF!</f>
        <v>#REF!</v>
      </c>
      <c r="K257" s="147" t="e">
        <f>'報告書（事業主控）'!#REF!</f>
        <v>#REF!</v>
      </c>
      <c r="L257" s="309">
        <f t="shared" si="34"/>
        <v>0</v>
      </c>
      <c r="M257" s="225">
        <f t="shared" si="36"/>
        <v>0</v>
      </c>
      <c r="N257" s="313" t="e">
        <f t="shared" si="35"/>
        <v>#REF!</v>
      </c>
      <c r="O257" s="312" t="e">
        <f t="shared" si="33"/>
        <v>#REF!</v>
      </c>
      <c r="P257" s="313"/>
      <c r="Q257" s="313"/>
      <c r="R257" s="313" t="e">
        <f>IF(AND(J257=0,C257&gt;=設定シート!E$85,C257&lt;=設定シート!G$85),1,0)</f>
        <v>#REF!</v>
      </c>
    </row>
    <row r="258" spans="1:18" ht="15" customHeight="1" x14ac:dyDescent="0.15">
      <c r="B258" s="147">
        <v>6</v>
      </c>
      <c r="C258" s="147" t="e">
        <f>'報告書（事業主控）'!#REF!</f>
        <v>#REF!</v>
      </c>
      <c r="E258" s="147" t="e">
        <f>'報告書（事業主控）'!#REF!</f>
        <v>#REF!</v>
      </c>
      <c r="F258" s="147" t="e">
        <f>'報告書（事業主控）'!#REF!</f>
        <v>#REF!</v>
      </c>
      <c r="G258" s="225" t="str">
        <f>IF(ISERROR(VLOOKUP(E258,労務比率,'報告書（事業主控）'!#REF!,FALSE)),"",VLOOKUP(E258,労務比率,'報告書（事業主控）'!#REF!,FALSE))</f>
        <v/>
      </c>
      <c r="H258" s="225" t="str">
        <f>IF(ISERROR(VLOOKUP(E258,労務比率,'報告書（事業主控）'!#REF!+1,FALSE)),"",VLOOKUP(E258,労務比率,'報告書（事業主控）'!#REF!+1,FALSE))</f>
        <v/>
      </c>
      <c r="I258" s="147" t="e">
        <f>'報告書（事業主控）'!#REF!</f>
        <v>#REF!</v>
      </c>
      <c r="J258" s="147" t="e">
        <f>'報告書（事業主控）'!#REF!</f>
        <v>#REF!</v>
      </c>
      <c r="K258" s="147" t="e">
        <f>'報告書（事業主控）'!#REF!</f>
        <v>#REF!</v>
      </c>
      <c r="L258" s="309">
        <f t="shared" si="34"/>
        <v>0</v>
      </c>
      <c r="M258" s="225">
        <f t="shared" si="36"/>
        <v>0</v>
      </c>
      <c r="N258" s="313" t="e">
        <f t="shared" si="35"/>
        <v>#REF!</v>
      </c>
      <c r="O258" s="312" t="e">
        <f t="shared" si="33"/>
        <v>#REF!</v>
      </c>
      <c r="P258" s="313"/>
      <c r="Q258" s="313"/>
      <c r="R258" s="313" t="e">
        <f>IF(AND(J258=0,C258&gt;=設定シート!E$85,C258&lt;=設定シート!G$85),1,0)</f>
        <v>#REF!</v>
      </c>
    </row>
    <row r="259" spans="1:18" ht="15" customHeight="1" x14ac:dyDescent="0.15">
      <c r="B259" s="147">
        <v>7</v>
      </c>
      <c r="C259" s="147" t="e">
        <f>'報告書（事業主控）'!#REF!</f>
        <v>#REF!</v>
      </c>
      <c r="E259" s="147" t="e">
        <f>'報告書（事業主控）'!#REF!</f>
        <v>#REF!</v>
      </c>
      <c r="F259" s="147" t="e">
        <f>'報告書（事業主控）'!#REF!</f>
        <v>#REF!</v>
      </c>
      <c r="G259" s="225" t="str">
        <f>IF(ISERROR(VLOOKUP(E259,労務比率,'報告書（事業主控）'!#REF!,FALSE)),"",VLOOKUP(E259,労務比率,'報告書（事業主控）'!#REF!,FALSE))</f>
        <v/>
      </c>
      <c r="H259" s="225" t="str">
        <f>IF(ISERROR(VLOOKUP(E259,労務比率,'報告書（事業主控）'!#REF!+1,FALSE)),"",VLOOKUP(E259,労務比率,'報告書（事業主控）'!#REF!+1,FALSE))</f>
        <v/>
      </c>
      <c r="I259" s="147" t="e">
        <f>'報告書（事業主控）'!#REF!</f>
        <v>#REF!</v>
      </c>
      <c r="J259" s="147" t="e">
        <f>'報告書（事業主控）'!#REF!</f>
        <v>#REF!</v>
      </c>
      <c r="K259" s="147" t="e">
        <f>'報告書（事業主控）'!#REF!</f>
        <v>#REF!</v>
      </c>
      <c r="L259" s="309">
        <f t="shared" si="34"/>
        <v>0</v>
      </c>
      <c r="M259" s="225">
        <f t="shared" si="36"/>
        <v>0</v>
      </c>
      <c r="N259" s="313" t="e">
        <f t="shared" si="35"/>
        <v>#REF!</v>
      </c>
      <c r="O259" s="312" t="e">
        <f t="shared" si="33"/>
        <v>#REF!</v>
      </c>
      <c r="P259" s="313"/>
      <c r="Q259" s="313"/>
      <c r="R259" s="313" t="e">
        <f>IF(AND(J259=0,C259&gt;=設定シート!E$85,C259&lt;=設定シート!G$85),1,0)</f>
        <v>#REF!</v>
      </c>
    </row>
    <row r="260" spans="1:18" ht="15" customHeight="1" x14ac:dyDescent="0.15">
      <c r="B260" s="147">
        <v>8</v>
      </c>
      <c r="C260" s="147" t="e">
        <f>'報告書（事業主控）'!#REF!</f>
        <v>#REF!</v>
      </c>
      <c r="E260" s="147" t="e">
        <f>'報告書（事業主控）'!#REF!</f>
        <v>#REF!</v>
      </c>
      <c r="F260" s="147" t="e">
        <f>'報告書（事業主控）'!#REF!</f>
        <v>#REF!</v>
      </c>
      <c r="G260" s="225" t="str">
        <f>IF(ISERROR(VLOOKUP(E260,労務比率,'報告書（事業主控）'!#REF!,FALSE)),"",VLOOKUP(E260,労務比率,'報告書（事業主控）'!#REF!,FALSE))</f>
        <v/>
      </c>
      <c r="H260" s="225" t="str">
        <f>IF(ISERROR(VLOOKUP(E260,労務比率,'報告書（事業主控）'!#REF!+1,FALSE)),"",VLOOKUP(E260,労務比率,'報告書（事業主控）'!#REF!+1,FALSE))</f>
        <v/>
      </c>
      <c r="I260" s="147" t="e">
        <f>'報告書（事業主控）'!#REF!</f>
        <v>#REF!</v>
      </c>
      <c r="J260" s="147" t="e">
        <f>'報告書（事業主控）'!#REF!</f>
        <v>#REF!</v>
      </c>
      <c r="K260" s="147" t="e">
        <f>'報告書（事業主控）'!#REF!</f>
        <v>#REF!</v>
      </c>
      <c r="L260" s="309">
        <f t="shared" si="34"/>
        <v>0</v>
      </c>
      <c r="M260" s="225">
        <f t="shared" si="36"/>
        <v>0</v>
      </c>
      <c r="N260" s="313" t="e">
        <f t="shared" si="35"/>
        <v>#REF!</v>
      </c>
      <c r="O260" s="312" t="e">
        <f t="shared" si="33"/>
        <v>#REF!</v>
      </c>
      <c r="P260" s="313"/>
      <c r="Q260" s="313"/>
      <c r="R260" s="313" t="e">
        <f>IF(AND(J260=0,C260&gt;=設定シート!E$85,C260&lt;=設定シート!G$85),1,0)</f>
        <v>#REF!</v>
      </c>
    </row>
    <row r="261" spans="1:18" ht="15" customHeight="1" x14ac:dyDescent="0.15">
      <c r="B261" s="147">
        <v>9</v>
      </c>
      <c r="C261" s="147" t="e">
        <f>'報告書（事業主控）'!#REF!</f>
        <v>#REF!</v>
      </c>
      <c r="E261" s="147" t="e">
        <f>'報告書（事業主控）'!#REF!</f>
        <v>#REF!</v>
      </c>
      <c r="F261" s="147" t="e">
        <f>'報告書（事業主控）'!#REF!</f>
        <v>#REF!</v>
      </c>
      <c r="G261" s="225" t="str">
        <f>IF(ISERROR(VLOOKUP(E261,労務比率,'報告書（事業主控）'!#REF!,FALSE)),"",VLOOKUP(E261,労務比率,'報告書（事業主控）'!#REF!,FALSE))</f>
        <v/>
      </c>
      <c r="H261" s="225" t="str">
        <f>IF(ISERROR(VLOOKUP(E261,労務比率,'報告書（事業主控）'!#REF!+1,FALSE)),"",VLOOKUP(E261,労務比率,'報告書（事業主控）'!#REF!+1,FALSE))</f>
        <v/>
      </c>
      <c r="I261" s="147" t="e">
        <f>'報告書（事業主控）'!#REF!</f>
        <v>#REF!</v>
      </c>
      <c r="J261" s="147" t="e">
        <f>'報告書（事業主控）'!#REF!</f>
        <v>#REF!</v>
      </c>
      <c r="K261" s="147" t="e">
        <f>'報告書（事業主控）'!#REF!</f>
        <v>#REF!</v>
      </c>
      <c r="L261" s="309">
        <f t="shared" si="34"/>
        <v>0</v>
      </c>
      <c r="M261" s="225">
        <f t="shared" si="36"/>
        <v>0</v>
      </c>
      <c r="N261" s="313" t="e">
        <f t="shared" si="35"/>
        <v>#REF!</v>
      </c>
      <c r="O261" s="312" t="e">
        <f t="shared" si="33"/>
        <v>#REF!</v>
      </c>
      <c r="P261" s="313"/>
      <c r="Q261" s="313"/>
      <c r="R261" s="313" t="e">
        <f>IF(AND(J261=0,C261&gt;=設定シート!E$85,C261&lt;=設定シート!G$85),1,0)</f>
        <v>#REF!</v>
      </c>
    </row>
    <row r="262" spans="1:18" ht="15" customHeight="1" x14ac:dyDescent="0.15">
      <c r="A262" s="147">
        <v>25</v>
      </c>
      <c r="B262" s="147">
        <v>1</v>
      </c>
      <c r="C262" s="147" t="e">
        <f>'報告書（事業主控）'!#REF!</f>
        <v>#REF!</v>
      </c>
      <c r="E262" s="147" t="e">
        <f>'報告書（事業主控）'!#REF!</f>
        <v>#REF!</v>
      </c>
      <c r="F262" s="147" t="e">
        <f>'報告書（事業主控）'!#REF!</f>
        <v>#REF!</v>
      </c>
      <c r="G262" s="225" t="str">
        <f>IF(ISERROR(VLOOKUP(E262,労務比率,'報告書（事業主控）'!#REF!,FALSE)),"",VLOOKUP(E262,労務比率,'報告書（事業主控）'!#REF!,FALSE))</f>
        <v/>
      </c>
      <c r="H262" s="225" t="str">
        <f>IF(ISERROR(VLOOKUP(E262,労務比率,'報告書（事業主控）'!#REF!+1,FALSE)),"",VLOOKUP(E262,労務比率,'報告書（事業主控）'!#REF!+1,FALSE))</f>
        <v/>
      </c>
      <c r="I262" s="147" t="e">
        <f>'報告書（事業主控）'!#REF!</f>
        <v>#REF!</v>
      </c>
      <c r="J262" s="147" t="e">
        <f>'報告書（事業主控）'!#REF!</f>
        <v>#REF!</v>
      </c>
      <c r="K262" s="147" t="e">
        <f>'報告書（事業主控）'!#REF!</f>
        <v>#REF!</v>
      </c>
      <c r="L262" s="309">
        <f t="shared" si="34"/>
        <v>0</v>
      </c>
      <c r="M262" s="225">
        <f t="shared" si="36"/>
        <v>0</v>
      </c>
      <c r="N262" s="313" t="e">
        <f t="shared" si="35"/>
        <v>#REF!</v>
      </c>
      <c r="O262" s="312" t="e">
        <f t="shared" si="33"/>
        <v>#REF!</v>
      </c>
      <c r="P262" s="313">
        <f>INT(SUMIF(O262:O270,0,I262:I270)*105/108)</f>
        <v>0</v>
      </c>
      <c r="Q262" s="316">
        <f>INT(P262*IF(COUNTIF(R262:R270,1)=0,0,SUMIF(R262:R270,1,G262:G270)/COUNTIF(R262:R270,1))/100)</f>
        <v>0</v>
      </c>
      <c r="R262" s="313" t="e">
        <f>IF(AND(J262=0,C262&gt;=設定シート!E$85,C262&lt;=設定シート!G$85),1,0)</f>
        <v>#REF!</v>
      </c>
    </row>
    <row r="263" spans="1:18" ht="15" customHeight="1" x14ac:dyDescent="0.15">
      <c r="B263" s="147">
        <v>2</v>
      </c>
      <c r="C263" s="147" t="e">
        <f>'報告書（事業主控）'!#REF!</f>
        <v>#REF!</v>
      </c>
      <c r="E263" s="147" t="e">
        <f>'報告書（事業主控）'!#REF!</f>
        <v>#REF!</v>
      </c>
      <c r="F263" s="147" t="e">
        <f>'報告書（事業主控）'!#REF!</f>
        <v>#REF!</v>
      </c>
      <c r="G263" s="225" t="str">
        <f>IF(ISERROR(VLOOKUP(E263,労務比率,'報告書（事業主控）'!#REF!,FALSE)),"",VLOOKUP(E263,労務比率,'報告書（事業主控）'!#REF!,FALSE))</f>
        <v/>
      </c>
      <c r="H263" s="225" t="str">
        <f>IF(ISERROR(VLOOKUP(E263,労務比率,'報告書（事業主控）'!#REF!+1,FALSE)),"",VLOOKUP(E263,労務比率,'報告書（事業主控）'!#REF!+1,FALSE))</f>
        <v/>
      </c>
      <c r="I263" s="147" t="e">
        <f>'報告書（事業主控）'!#REF!</f>
        <v>#REF!</v>
      </c>
      <c r="J263" s="147" t="e">
        <f>'報告書（事業主控）'!#REF!</f>
        <v>#REF!</v>
      </c>
      <c r="K263" s="147" t="e">
        <f>'報告書（事業主控）'!#REF!</f>
        <v>#REF!</v>
      </c>
      <c r="L263" s="309">
        <f t="shared" si="34"/>
        <v>0</v>
      </c>
      <c r="M263" s="225">
        <f t="shared" si="36"/>
        <v>0</v>
      </c>
      <c r="N263" s="313" t="e">
        <f t="shared" si="35"/>
        <v>#REF!</v>
      </c>
      <c r="O263" s="312" t="e">
        <f t="shared" si="33"/>
        <v>#REF!</v>
      </c>
      <c r="P263" s="313"/>
      <c r="Q263" s="313"/>
      <c r="R263" s="313" t="e">
        <f>IF(AND(J263=0,C263&gt;=設定シート!E$85,C263&lt;=設定シート!G$85),1,0)</f>
        <v>#REF!</v>
      </c>
    </row>
    <row r="264" spans="1:18" ht="15" customHeight="1" x14ac:dyDescent="0.15">
      <c r="B264" s="147">
        <v>3</v>
      </c>
      <c r="C264" s="147" t="e">
        <f>'報告書（事業主控）'!#REF!</f>
        <v>#REF!</v>
      </c>
      <c r="E264" s="147" t="e">
        <f>'報告書（事業主控）'!#REF!</f>
        <v>#REF!</v>
      </c>
      <c r="F264" s="147" t="e">
        <f>'報告書（事業主控）'!#REF!</f>
        <v>#REF!</v>
      </c>
      <c r="G264" s="225" t="str">
        <f>IF(ISERROR(VLOOKUP(E264,労務比率,'報告書（事業主控）'!#REF!,FALSE)),"",VLOOKUP(E264,労務比率,'報告書（事業主控）'!#REF!,FALSE))</f>
        <v/>
      </c>
      <c r="H264" s="225" t="str">
        <f>IF(ISERROR(VLOOKUP(E264,労務比率,'報告書（事業主控）'!#REF!+1,FALSE)),"",VLOOKUP(E264,労務比率,'報告書（事業主控）'!#REF!+1,FALSE))</f>
        <v/>
      </c>
      <c r="I264" s="147" t="e">
        <f>'報告書（事業主控）'!#REF!</f>
        <v>#REF!</v>
      </c>
      <c r="J264" s="147" t="e">
        <f>'報告書（事業主控）'!#REF!</f>
        <v>#REF!</v>
      </c>
      <c r="K264" s="147" t="e">
        <f>'報告書（事業主控）'!#REF!</f>
        <v>#REF!</v>
      </c>
      <c r="L264" s="309">
        <f t="shared" si="34"/>
        <v>0</v>
      </c>
      <c r="M264" s="225">
        <f t="shared" si="36"/>
        <v>0</v>
      </c>
      <c r="N264" s="313" t="e">
        <f t="shared" si="35"/>
        <v>#REF!</v>
      </c>
      <c r="O264" s="312" t="e">
        <f t="shared" si="33"/>
        <v>#REF!</v>
      </c>
      <c r="P264" s="313"/>
      <c r="Q264" s="313"/>
      <c r="R264" s="313" t="e">
        <f>IF(AND(J264=0,C264&gt;=設定シート!E$85,C264&lt;=設定シート!G$85),1,0)</f>
        <v>#REF!</v>
      </c>
    </row>
    <row r="265" spans="1:18" ht="15" customHeight="1" x14ac:dyDescent="0.15">
      <c r="B265" s="147">
        <v>4</v>
      </c>
      <c r="C265" s="147" t="e">
        <f>'報告書（事業主控）'!#REF!</f>
        <v>#REF!</v>
      </c>
      <c r="E265" s="147" t="e">
        <f>'報告書（事業主控）'!#REF!</f>
        <v>#REF!</v>
      </c>
      <c r="F265" s="147" t="e">
        <f>'報告書（事業主控）'!#REF!</f>
        <v>#REF!</v>
      </c>
      <c r="G265" s="225" t="str">
        <f>IF(ISERROR(VLOOKUP(E265,労務比率,'報告書（事業主控）'!#REF!,FALSE)),"",VLOOKUP(E265,労務比率,'報告書（事業主控）'!#REF!,FALSE))</f>
        <v/>
      </c>
      <c r="H265" s="225" t="str">
        <f>IF(ISERROR(VLOOKUP(E265,労務比率,'報告書（事業主控）'!#REF!+1,FALSE)),"",VLOOKUP(E265,労務比率,'報告書（事業主控）'!#REF!+1,FALSE))</f>
        <v/>
      </c>
      <c r="I265" s="147" t="e">
        <f>'報告書（事業主控）'!#REF!</f>
        <v>#REF!</v>
      </c>
      <c r="J265" s="147" t="e">
        <f>'報告書（事業主控）'!#REF!</f>
        <v>#REF!</v>
      </c>
      <c r="K265" s="147" t="e">
        <f>'報告書（事業主控）'!#REF!</f>
        <v>#REF!</v>
      </c>
      <c r="L265" s="309">
        <f t="shared" si="34"/>
        <v>0</v>
      </c>
      <c r="M265" s="225">
        <f t="shared" si="36"/>
        <v>0</v>
      </c>
      <c r="N265" s="313" t="e">
        <f t="shared" si="35"/>
        <v>#REF!</v>
      </c>
      <c r="O265" s="312" t="e">
        <f t="shared" si="33"/>
        <v>#REF!</v>
      </c>
      <c r="P265" s="313"/>
      <c r="Q265" s="313"/>
      <c r="R265" s="313" t="e">
        <f>IF(AND(J265=0,C265&gt;=設定シート!E$85,C265&lt;=設定シート!G$85),1,0)</f>
        <v>#REF!</v>
      </c>
    </row>
    <row r="266" spans="1:18" ht="15" customHeight="1" x14ac:dyDescent="0.15">
      <c r="B266" s="147">
        <v>5</v>
      </c>
      <c r="C266" s="147" t="e">
        <f>'報告書（事業主控）'!#REF!</f>
        <v>#REF!</v>
      </c>
      <c r="E266" s="147" t="e">
        <f>'報告書（事業主控）'!#REF!</f>
        <v>#REF!</v>
      </c>
      <c r="F266" s="147" t="e">
        <f>'報告書（事業主控）'!#REF!</f>
        <v>#REF!</v>
      </c>
      <c r="G266" s="225" t="str">
        <f>IF(ISERROR(VLOOKUP(E266,労務比率,'報告書（事業主控）'!#REF!,FALSE)),"",VLOOKUP(E266,労務比率,'報告書（事業主控）'!#REF!,FALSE))</f>
        <v/>
      </c>
      <c r="H266" s="225" t="str">
        <f>IF(ISERROR(VLOOKUP(E266,労務比率,'報告書（事業主控）'!#REF!+1,FALSE)),"",VLOOKUP(E266,労務比率,'報告書（事業主控）'!#REF!+1,FALSE))</f>
        <v/>
      </c>
      <c r="I266" s="147" t="e">
        <f>'報告書（事業主控）'!#REF!</f>
        <v>#REF!</v>
      </c>
      <c r="J266" s="147" t="e">
        <f>'報告書（事業主控）'!#REF!</f>
        <v>#REF!</v>
      </c>
      <c r="K266" s="147" t="e">
        <f>'報告書（事業主控）'!#REF!</f>
        <v>#REF!</v>
      </c>
      <c r="L266" s="309">
        <f t="shared" si="34"/>
        <v>0</v>
      </c>
      <c r="M266" s="225">
        <f t="shared" si="36"/>
        <v>0</v>
      </c>
      <c r="N266" s="313" t="e">
        <f t="shared" si="35"/>
        <v>#REF!</v>
      </c>
      <c r="O266" s="312" t="e">
        <f t="shared" si="33"/>
        <v>#REF!</v>
      </c>
      <c r="P266" s="313"/>
      <c r="Q266" s="313"/>
      <c r="R266" s="313" t="e">
        <f>IF(AND(J266=0,C266&gt;=設定シート!E$85,C266&lt;=設定シート!G$85),1,0)</f>
        <v>#REF!</v>
      </c>
    </row>
    <row r="267" spans="1:18" ht="15" customHeight="1" x14ac:dyDescent="0.15">
      <c r="B267" s="147">
        <v>6</v>
      </c>
      <c r="C267" s="147" t="e">
        <f>'報告書（事業主控）'!#REF!</f>
        <v>#REF!</v>
      </c>
      <c r="E267" s="147" t="e">
        <f>'報告書（事業主控）'!#REF!</f>
        <v>#REF!</v>
      </c>
      <c r="F267" s="147" t="e">
        <f>'報告書（事業主控）'!#REF!</f>
        <v>#REF!</v>
      </c>
      <c r="G267" s="225" t="str">
        <f>IF(ISERROR(VLOOKUP(E267,労務比率,'報告書（事業主控）'!#REF!,FALSE)),"",VLOOKUP(E267,労務比率,'報告書（事業主控）'!#REF!,FALSE))</f>
        <v/>
      </c>
      <c r="H267" s="225" t="str">
        <f>IF(ISERROR(VLOOKUP(E267,労務比率,'報告書（事業主控）'!#REF!+1,FALSE)),"",VLOOKUP(E267,労務比率,'報告書（事業主控）'!#REF!+1,FALSE))</f>
        <v/>
      </c>
      <c r="I267" s="147" t="e">
        <f>'報告書（事業主控）'!#REF!</f>
        <v>#REF!</v>
      </c>
      <c r="J267" s="147" t="e">
        <f>'報告書（事業主控）'!#REF!</f>
        <v>#REF!</v>
      </c>
      <c r="K267" s="147" t="e">
        <f>'報告書（事業主控）'!#REF!</f>
        <v>#REF!</v>
      </c>
      <c r="L267" s="309">
        <f t="shared" si="34"/>
        <v>0</v>
      </c>
      <c r="M267" s="225">
        <f t="shared" si="36"/>
        <v>0</v>
      </c>
      <c r="N267" s="313" t="e">
        <f t="shared" si="35"/>
        <v>#REF!</v>
      </c>
      <c r="O267" s="312" t="e">
        <f t="shared" si="33"/>
        <v>#REF!</v>
      </c>
      <c r="P267" s="313"/>
      <c r="Q267" s="313"/>
      <c r="R267" s="313" t="e">
        <f>IF(AND(J267=0,C267&gt;=設定シート!E$85,C267&lt;=設定シート!G$85),1,0)</f>
        <v>#REF!</v>
      </c>
    </row>
    <row r="268" spans="1:18" ht="15" customHeight="1" x14ac:dyDescent="0.15">
      <c r="B268" s="147">
        <v>7</v>
      </c>
      <c r="C268" s="147" t="e">
        <f>'報告書（事業主控）'!#REF!</f>
        <v>#REF!</v>
      </c>
      <c r="E268" s="147" t="e">
        <f>'報告書（事業主控）'!#REF!</f>
        <v>#REF!</v>
      </c>
      <c r="F268" s="147" t="e">
        <f>'報告書（事業主控）'!#REF!</f>
        <v>#REF!</v>
      </c>
      <c r="G268" s="225" t="str">
        <f>IF(ISERROR(VLOOKUP(E268,労務比率,'報告書（事業主控）'!#REF!,FALSE)),"",VLOOKUP(E268,労務比率,'報告書（事業主控）'!#REF!,FALSE))</f>
        <v/>
      </c>
      <c r="H268" s="225" t="str">
        <f>IF(ISERROR(VLOOKUP(E268,労務比率,'報告書（事業主控）'!#REF!+1,FALSE)),"",VLOOKUP(E268,労務比率,'報告書（事業主控）'!#REF!+1,FALSE))</f>
        <v/>
      </c>
      <c r="I268" s="147" t="e">
        <f>'報告書（事業主控）'!#REF!</f>
        <v>#REF!</v>
      </c>
      <c r="J268" s="147" t="e">
        <f>'報告書（事業主控）'!#REF!</f>
        <v>#REF!</v>
      </c>
      <c r="K268" s="147" t="e">
        <f>'報告書（事業主控）'!#REF!</f>
        <v>#REF!</v>
      </c>
      <c r="L268" s="309">
        <f t="shared" si="34"/>
        <v>0</v>
      </c>
      <c r="M268" s="225">
        <f t="shared" si="36"/>
        <v>0</v>
      </c>
      <c r="N268" s="313" t="e">
        <f t="shared" si="35"/>
        <v>#REF!</v>
      </c>
      <c r="O268" s="312" t="e">
        <f t="shared" si="33"/>
        <v>#REF!</v>
      </c>
      <c r="P268" s="313"/>
      <c r="Q268" s="313"/>
      <c r="R268" s="313" t="e">
        <f>IF(AND(J268=0,C268&gt;=設定シート!E$85,C268&lt;=設定シート!G$85),1,0)</f>
        <v>#REF!</v>
      </c>
    </row>
    <row r="269" spans="1:18" ht="15" customHeight="1" x14ac:dyDescent="0.15">
      <c r="B269" s="147">
        <v>8</v>
      </c>
      <c r="C269" s="147" t="e">
        <f>'報告書（事業主控）'!#REF!</f>
        <v>#REF!</v>
      </c>
      <c r="E269" s="147" t="e">
        <f>'報告書（事業主控）'!#REF!</f>
        <v>#REF!</v>
      </c>
      <c r="F269" s="147" t="e">
        <f>'報告書（事業主控）'!#REF!</f>
        <v>#REF!</v>
      </c>
      <c r="G269" s="225" t="str">
        <f>IF(ISERROR(VLOOKUP(E269,労務比率,'報告書（事業主控）'!#REF!,FALSE)),"",VLOOKUP(E269,労務比率,'報告書（事業主控）'!#REF!,FALSE))</f>
        <v/>
      </c>
      <c r="H269" s="225" t="str">
        <f>IF(ISERROR(VLOOKUP(E269,労務比率,'報告書（事業主控）'!#REF!+1,FALSE)),"",VLOOKUP(E269,労務比率,'報告書（事業主控）'!#REF!+1,FALSE))</f>
        <v/>
      </c>
      <c r="I269" s="147" t="e">
        <f>'報告書（事業主控）'!#REF!</f>
        <v>#REF!</v>
      </c>
      <c r="J269" s="147" t="e">
        <f>'報告書（事業主控）'!#REF!</f>
        <v>#REF!</v>
      </c>
      <c r="K269" s="147" t="e">
        <f>'報告書（事業主控）'!#REF!</f>
        <v>#REF!</v>
      </c>
      <c r="L269" s="309">
        <f t="shared" si="34"/>
        <v>0</v>
      </c>
      <c r="M269" s="225">
        <f t="shared" si="36"/>
        <v>0</v>
      </c>
      <c r="N269" s="313" t="e">
        <f t="shared" si="35"/>
        <v>#REF!</v>
      </c>
      <c r="O269" s="312" t="e">
        <f t="shared" si="33"/>
        <v>#REF!</v>
      </c>
      <c r="P269" s="313"/>
      <c r="Q269" s="313"/>
      <c r="R269" s="313" t="e">
        <f>IF(AND(J269=0,C269&gt;=設定シート!E$85,C269&lt;=設定シート!G$85),1,0)</f>
        <v>#REF!</v>
      </c>
    </row>
    <row r="270" spans="1:18" ht="15" customHeight="1" x14ac:dyDescent="0.15">
      <c r="B270" s="147">
        <v>9</v>
      </c>
      <c r="C270" s="147" t="e">
        <f>'報告書（事業主控）'!#REF!</f>
        <v>#REF!</v>
      </c>
      <c r="E270" s="147" t="e">
        <f>'報告書（事業主控）'!#REF!</f>
        <v>#REF!</v>
      </c>
      <c r="F270" s="147" t="e">
        <f>'報告書（事業主控）'!#REF!</f>
        <v>#REF!</v>
      </c>
      <c r="G270" s="225" t="str">
        <f>IF(ISERROR(VLOOKUP(E270,労務比率,'報告書（事業主控）'!#REF!,FALSE)),"",VLOOKUP(E270,労務比率,'報告書（事業主控）'!#REF!,FALSE))</f>
        <v/>
      </c>
      <c r="H270" s="225" t="str">
        <f>IF(ISERROR(VLOOKUP(E270,労務比率,'報告書（事業主控）'!#REF!+1,FALSE)),"",VLOOKUP(E270,労務比率,'報告書（事業主控）'!#REF!+1,FALSE))</f>
        <v/>
      </c>
      <c r="I270" s="147" t="e">
        <f>'報告書（事業主控）'!#REF!</f>
        <v>#REF!</v>
      </c>
      <c r="J270" s="147" t="e">
        <f>'報告書（事業主控）'!#REF!</f>
        <v>#REF!</v>
      </c>
      <c r="K270" s="147" t="e">
        <f>'報告書（事業主控）'!#REF!</f>
        <v>#REF!</v>
      </c>
      <c r="L270" s="309">
        <f t="shared" si="34"/>
        <v>0</v>
      </c>
      <c r="M270" s="225">
        <f t="shared" si="36"/>
        <v>0</v>
      </c>
      <c r="N270" s="313" t="e">
        <f t="shared" si="35"/>
        <v>#REF!</v>
      </c>
      <c r="O270" s="312" t="e">
        <f t="shared" si="33"/>
        <v>#REF!</v>
      </c>
      <c r="P270" s="313"/>
      <c r="Q270" s="313"/>
      <c r="R270" s="313" t="e">
        <f>IF(AND(J270=0,C270&gt;=設定シート!E$85,C270&lt;=設定シート!G$85),1,0)</f>
        <v>#REF!</v>
      </c>
    </row>
    <row r="271" spans="1:18" ht="15" customHeight="1" x14ac:dyDescent="0.15">
      <c r="A271" s="147">
        <v>26</v>
      </c>
      <c r="B271" s="147">
        <v>1</v>
      </c>
      <c r="C271" s="147" t="e">
        <f>'報告書（事業主控）'!#REF!</f>
        <v>#REF!</v>
      </c>
      <c r="E271" s="147" t="e">
        <f>'報告書（事業主控）'!#REF!</f>
        <v>#REF!</v>
      </c>
      <c r="F271" s="147" t="e">
        <f>'報告書（事業主控）'!#REF!</f>
        <v>#REF!</v>
      </c>
      <c r="G271" s="225" t="str">
        <f>IF(ISERROR(VLOOKUP(E271,労務比率,'報告書（事業主控）'!#REF!,FALSE)),"",VLOOKUP(E271,労務比率,'報告書（事業主控）'!#REF!,FALSE))</f>
        <v/>
      </c>
      <c r="H271" s="225" t="str">
        <f>IF(ISERROR(VLOOKUP(E271,労務比率,'報告書（事業主控）'!#REF!+1,FALSE)),"",VLOOKUP(E271,労務比率,'報告書（事業主控）'!#REF!+1,FALSE))</f>
        <v/>
      </c>
      <c r="I271" s="147" t="e">
        <f>'報告書（事業主控）'!#REF!</f>
        <v>#REF!</v>
      </c>
      <c r="J271" s="147" t="e">
        <f>'報告書（事業主控）'!#REF!</f>
        <v>#REF!</v>
      </c>
      <c r="K271" s="147" t="e">
        <f>'報告書（事業主控）'!#REF!</f>
        <v>#REF!</v>
      </c>
      <c r="L271" s="309">
        <f t="shared" si="34"/>
        <v>0</v>
      </c>
      <c r="M271" s="225">
        <f t="shared" si="36"/>
        <v>0</v>
      </c>
      <c r="N271" s="313" t="e">
        <f t="shared" si="35"/>
        <v>#REF!</v>
      </c>
      <c r="O271" s="312" t="e">
        <f t="shared" si="33"/>
        <v>#REF!</v>
      </c>
      <c r="P271" s="313">
        <f>INT(SUMIF(O271:O279,0,I271:I279)*105/108)</f>
        <v>0</v>
      </c>
      <c r="Q271" s="316">
        <f>INT(P271*IF(COUNTIF(R271:R279,1)=0,0,SUMIF(R271:R279,1,G271:G279)/COUNTIF(R271:R279,1))/100)</f>
        <v>0</v>
      </c>
      <c r="R271" s="313" t="e">
        <f>IF(AND(J271=0,C271&gt;=設定シート!E$85,C271&lt;=設定シート!G$85),1,0)</f>
        <v>#REF!</v>
      </c>
    </row>
    <row r="272" spans="1:18" ht="15" customHeight="1" x14ac:dyDescent="0.15">
      <c r="B272" s="147">
        <v>2</v>
      </c>
      <c r="C272" s="147" t="e">
        <f>'報告書（事業主控）'!#REF!</f>
        <v>#REF!</v>
      </c>
      <c r="E272" s="147" t="e">
        <f>'報告書（事業主控）'!#REF!</f>
        <v>#REF!</v>
      </c>
      <c r="F272" s="147" t="e">
        <f>'報告書（事業主控）'!#REF!</f>
        <v>#REF!</v>
      </c>
      <c r="G272" s="225" t="str">
        <f>IF(ISERROR(VLOOKUP(E272,労務比率,'報告書（事業主控）'!#REF!,FALSE)),"",VLOOKUP(E272,労務比率,'報告書（事業主控）'!#REF!,FALSE))</f>
        <v/>
      </c>
      <c r="H272" s="225" t="str">
        <f>IF(ISERROR(VLOOKUP(E272,労務比率,'報告書（事業主控）'!#REF!+1,FALSE)),"",VLOOKUP(E272,労務比率,'報告書（事業主控）'!#REF!+1,FALSE))</f>
        <v/>
      </c>
      <c r="I272" s="147" t="e">
        <f>'報告書（事業主控）'!#REF!</f>
        <v>#REF!</v>
      </c>
      <c r="J272" s="147" t="e">
        <f>'報告書（事業主控）'!#REF!</f>
        <v>#REF!</v>
      </c>
      <c r="K272" s="147" t="e">
        <f>'報告書（事業主控）'!#REF!</f>
        <v>#REF!</v>
      </c>
      <c r="L272" s="309">
        <f t="shared" si="34"/>
        <v>0</v>
      </c>
      <c r="M272" s="225">
        <f t="shared" si="36"/>
        <v>0</v>
      </c>
      <c r="N272" s="313" t="e">
        <f t="shared" si="35"/>
        <v>#REF!</v>
      </c>
      <c r="O272" s="312" t="e">
        <f t="shared" si="33"/>
        <v>#REF!</v>
      </c>
      <c r="P272" s="313"/>
      <c r="Q272" s="313"/>
      <c r="R272" s="313" t="e">
        <f>IF(AND(J272=0,C272&gt;=設定シート!E$85,C272&lt;=設定シート!G$85),1,0)</f>
        <v>#REF!</v>
      </c>
    </row>
    <row r="273" spans="1:18" ht="15" customHeight="1" x14ac:dyDescent="0.15">
      <c r="B273" s="147">
        <v>3</v>
      </c>
      <c r="C273" s="147" t="e">
        <f>'報告書（事業主控）'!#REF!</f>
        <v>#REF!</v>
      </c>
      <c r="E273" s="147" t="e">
        <f>'報告書（事業主控）'!#REF!</f>
        <v>#REF!</v>
      </c>
      <c r="F273" s="147" t="e">
        <f>'報告書（事業主控）'!#REF!</f>
        <v>#REF!</v>
      </c>
      <c r="G273" s="225" t="str">
        <f>IF(ISERROR(VLOOKUP(E273,労務比率,'報告書（事業主控）'!#REF!,FALSE)),"",VLOOKUP(E273,労務比率,'報告書（事業主控）'!#REF!,FALSE))</f>
        <v/>
      </c>
      <c r="H273" s="225" t="str">
        <f>IF(ISERROR(VLOOKUP(E273,労務比率,'報告書（事業主控）'!#REF!+1,FALSE)),"",VLOOKUP(E273,労務比率,'報告書（事業主控）'!#REF!+1,FALSE))</f>
        <v/>
      </c>
      <c r="I273" s="147" t="e">
        <f>'報告書（事業主控）'!#REF!</f>
        <v>#REF!</v>
      </c>
      <c r="J273" s="147" t="e">
        <f>'報告書（事業主控）'!#REF!</f>
        <v>#REF!</v>
      </c>
      <c r="K273" s="147" t="e">
        <f>'報告書（事業主控）'!#REF!</f>
        <v>#REF!</v>
      </c>
      <c r="L273" s="309">
        <f t="shared" si="34"/>
        <v>0</v>
      </c>
      <c r="M273" s="225">
        <f t="shared" si="36"/>
        <v>0</v>
      </c>
      <c r="N273" s="313" t="e">
        <f t="shared" si="35"/>
        <v>#REF!</v>
      </c>
      <c r="O273" s="312" t="e">
        <f t="shared" si="33"/>
        <v>#REF!</v>
      </c>
      <c r="P273" s="313"/>
      <c r="Q273" s="313"/>
      <c r="R273" s="313" t="e">
        <f>IF(AND(J273=0,C273&gt;=設定シート!E$85,C273&lt;=設定シート!G$85),1,0)</f>
        <v>#REF!</v>
      </c>
    </row>
    <row r="274" spans="1:18" ht="15" customHeight="1" x14ac:dyDescent="0.15">
      <c r="B274" s="147">
        <v>4</v>
      </c>
      <c r="C274" s="147" t="e">
        <f>'報告書（事業主控）'!#REF!</f>
        <v>#REF!</v>
      </c>
      <c r="E274" s="147" t="e">
        <f>'報告書（事業主控）'!#REF!</f>
        <v>#REF!</v>
      </c>
      <c r="F274" s="147" t="e">
        <f>'報告書（事業主控）'!#REF!</f>
        <v>#REF!</v>
      </c>
      <c r="G274" s="225" t="str">
        <f>IF(ISERROR(VLOOKUP(E274,労務比率,'報告書（事業主控）'!#REF!,FALSE)),"",VLOOKUP(E274,労務比率,'報告書（事業主控）'!#REF!,FALSE))</f>
        <v/>
      </c>
      <c r="H274" s="225" t="str">
        <f>IF(ISERROR(VLOOKUP(E274,労務比率,'報告書（事業主控）'!#REF!+1,FALSE)),"",VLOOKUP(E274,労務比率,'報告書（事業主控）'!#REF!+1,FALSE))</f>
        <v/>
      </c>
      <c r="I274" s="147" t="e">
        <f>'報告書（事業主控）'!#REF!</f>
        <v>#REF!</v>
      </c>
      <c r="J274" s="147" t="e">
        <f>'報告書（事業主控）'!#REF!</f>
        <v>#REF!</v>
      </c>
      <c r="K274" s="147" t="e">
        <f>'報告書（事業主控）'!#REF!</f>
        <v>#REF!</v>
      </c>
      <c r="L274" s="309">
        <f t="shared" si="34"/>
        <v>0</v>
      </c>
      <c r="M274" s="225">
        <f t="shared" si="36"/>
        <v>0</v>
      </c>
      <c r="N274" s="313" t="e">
        <f t="shared" si="35"/>
        <v>#REF!</v>
      </c>
      <c r="O274" s="312" t="e">
        <f t="shared" si="33"/>
        <v>#REF!</v>
      </c>
      <c r="P274" s="313"/>
      <c r="Q274" s="313"/>
      <c r="R274" s="313" t="e">
        <f>IF(AND(J274=0,C274&gt;=設定シート!E$85,C274&lt;=設定シート!G$85),1,0)</f>
        <v>#REF!</v>
      </c>
    </row>
    <row r="275" spans="1:18" ht="15" customHeight="1" x14ac:dyDescent="0.15">
      <c r="B275" s="147">
        <v>5</v>
      </c>
      <c r="C275" s="147" t="e">
        <f>'報告書（事業主控）'!#REF!</f>
        <v>#REF!</v>
      </c>
      <c r="E275" s="147" t="e">
        <f>'報告書（事業主控）'!#REF!</f>
        <v>#REF!</v>
      </c>
      <c r="F275" s="147" t="e">
        <f>'報告書（事業主控）'!#REF!</f>
        <v>#REF!</v>
      </c>
      <c r="G275" s="225" t="str">
        <f>IF(ISERROR(VLOOKUP(E275,労務比率,'報告書（事業主控）'!#REF!,FALSE)),"",VLOOKUP(E275,労務比率,'報告書（事業主控）'!#REF!,FALSE))</f>
        <v/>
      </c>
      <c r="H275" s="225" t="str">
        <f>IF(ISERROR(VLOOKUP(E275,労務比率,'報告書（事業主控）'!#REF!+1,FALSE)),"",VLOOKUP(E275,労務比率,'報告書（事業主控）'!#REF!+1,FALSE))</f>
        <v/>
      </c>
      <c r="I275" s="147" t="e">
        <f>'報告書（事業主控）'!#REF!</f>
        <v>#REF!</v>
      </c>
      <c r="J275" s="147" t="e">
        <f>'報告書（事業主控）'!#REF!</f>
        <v>#REF!</v>
      </c>
      <c r="K275" s="147" t="e">
        <f>'報告書（事業主控）'!#REF!</f>
        <v>#REF!</v>
      </c>
      <c r="L275" s="309">
        <f t="shared" si="34"/>
        <v>0</v>
      </c>
      <c r="M275" s="225">
        <f t="shared" si="36"/>
        <v>0</v>
      </c>
      <c r="N275" s="313" t="e">
        <f t="shared" si="35"/>
        <v>#REF!</v>
      </c>
      <c r="O275" s="312" t="e">
        <f t="shared" si="33"/>
        <v>#REF!</v>
      </c>
      <c r="P275" s="313"/>
      <c r="Q275" s="313"/>
      <c r="R275" s="313" t="e">
        <f>IF(AND(J275=0,C275&gt;=設定シート!E$85,C275&lt;=設定シート!G$85),1,0)</f>
        <v>#REF!</v>
      </c>
    </row>
    <row r="276" spans="1:18" ht="15" customHeight="1" x14ac:dyDescent="0.15">
      <c r="B276" s="147">
        <v>6</v>
      </c>
      <c r="C276" s="147" t="e">
        <f>'報告書（事業主控）'!#REF!</f>
        <v>#REF!</v>
      </c>
      <c r="E276" s="147" t="e">
        <f>'報告書（事業主控）'!#REF!</f>
        <v>#REF!</v>
      </c>
      <c r="F276" s="147" t="e">
        <f>'報告書（事業主控）'!#REF!</f>
        <v>#REF!</v>
      </c>
      <c r="G276" s="225" t="str">
        <f>IF(ISERROR(VLOOKUP(E276,労務比率,'報告書（事業主控）'!#REF!,FALSE)),"",VLOOKUP(E276,労務比率,'報告書（事業主控）'!#REF!,FALSE))</f>
        <v/>
      </c>
      <c r="H276" s="225" t="str">
        <f>IF(ISERROR(VLOOKUP(E276,労務比率,'報告書（事業主控）'!#REF!+1,FALSE)),"",VLOOKUP(E276,労務比率,'報告書（事業主控）'!#REF!+1,FALSE))</f>
        <v/>
      </c>
      <c r="I276" s="147" t="e">
        <f>'報告書（事業主控）'!#REF!</f>
        <v>#REF!</v>
      </c>
      <c r="J276" s="147" t="e">
        <f>'報告書（事業主控）'!#REF!</f>
        <v>#REF!</v>
      </c>
      <c r="K276" s="147" t="e">
        <f>'報告書（事業主控）'!#REF!</f>
        <v>#REF!</v>
      </c>
      <c r="L276" s="309">
        <f t="shared" si="34"/>
        <v>0</v>
      </c>
      <c r="M276" s="225">
        <f t="shared" si="36"/>
        <v>0</v>
      </c>
      <c r="N276" s="313" t="e">
        <f t="shared" si="35"/>
        <v>#REF!</v>
      </c>
      <c r="O276" s="312" t="e">
        <f t="shared" si="33"/>
        <v>#REF!</v>
      </c>
      <c r="P276" s="313"/>
      <c r="Q276" s="313"/>
      <c r="R276" s="313" t="e">
        <f>IF(AND(J276=0,C276&gt;=設定シート!E$85,C276&lt;=設定シート!G$85),1,0)</f>
        <v>#REF!</v>
      </c>
    </row>
    <row r="277" spans="1:18" ht="15" customHeight="1" x14ac:dyDescent="0.15">
      <c r="B277" s="147">
        <v>7</v>
      </c>
      <c r="C277" s="147" t="e">
        <f>'報告書（事業主控）'!#REF!</f>
        <v>#REF!</v>
      </c>
      <c r="E277" s="147" t="e">
        <f>'報告書（事業主控）'!#REF!</f>
        <v>#REF!</v>
      </c>
      <c r="F277" s="147" t="e">
        <f>'報告書（事業主控）'!#REF!</f>
        <v>#REF!</v>
      </c>
      <c r="G277" s="225" t="str">
        <f>IF(ISERROR(VLOOKUP(E277,労務比率,'報告書（事業主控）'!#REF!,FALSE)),"",VLOOKUP(E277,労務比率,'報告書（事業主控）'!#REF!,FALSE))</f>
        <v/>
      </c>
      <c r="H277" s="225" t="str">
        <f>IF(ISERROR(VLOOKUP(E277,労務比率,'報告書（事業主控）'!#REF!+1,FALSE)),"",VLOOKUP(E277,労務比率,'報告書（事業主控）'!#REF!+1,FALSE))</f>
        <v/>
      </c>
      <c r="I277" s="147" t="e">
        <f>'報告書（事業主控）'!#REF!</f>
        <v>#REF!</v>
      </c>
      <c r="J277" s="147" t="e">
        <f>'報告書（事業主控）'!#REF!</f>
        <v>#REF!</v>
      </c>
      <c r="K277" s="147" t="e">
        <f>'報告書（事業主控）'!#REF!</f>
        <v>#REF!</v>
      </c>
      <c r="L277" s="309">
        <f t="shared" si="34"/>
        <v>0</v>
      </c>
      <c r="M277" s="225">
        <f t="shared" si="36"/>
        <v>0</v>
      </c>
      <c r="N277" s="313" t="e">
        <f t="shared" si="35"/>
        <v>#REF!</v>
      </c>
      <c r="O277" s="312" t="e">
        <f t="shared" ref="O277:O315" si="37">IF(I277=N277,IF(ISERROR(ROUNDDOWN(I277*G277/100,0)+K277),0,ROUNDDOWN(I277*G277/100,0)+K277),0)</f>
        <v>#REF!</v>
      </c>
      <c r="P277" s="313"/>
      <c r="Q277" s="313"/>
      <c r="R277" s="313" t="e">
        <f>IF(AND(J277=0,C277&gt;=設定シート!E$85,C277&lt;=設定シート!G$85),1,0)</f>
        <v>#REF!</v>
      </c>
    </row>
    <row r="278" spans="1:18" ht="15" customHeight="1" x14ac:dyDescent="0.15">
      <c r="B278" s="147">
        <v>8</v>
      </c>
      <c r="C278" s="147" t="e">
        <f>'報告書（事業主控）'!#REF!</f>
        <v>#REF!</v>
      </c>
      <c r="E278" s="147" t="e">
        <f>'報告書（事業主控）'!#REF!</f>
        <v>#REF!</v>
      </c>
      <c r="F278" s="147" t="e">
        <f>'報告書（事業主控）'!#REF!</f>
        <v>#REF!</v>
      </c>
      <c r="G278" s="225" t="str">
        <f>IF(ISERROR(VLOOKUP(E278,労務比率,'報告書（事業主控）'!#REF!,FALSE)),"",VLOOKUP(E278,労務比率,'報告書（事業主控）'!#REF!,FALSE))</f>
        <v/>
      </c>
      <c r="H278" s="225" t="str">
        <f>IF(ISERROR(VLOOKUP(E278,労務比率,'報告書（事業主控）'!#REF!+1,FALSE)),"",VLOOKUP(E278,労務比率,'報告書（事業主控）'!#REF!+1,FALSE))</f>
        <v/>
      </c>
      <c r="I278" s="147" t="e">
        <f>'報告書（事業主控）'!#REF!</f>
        <v>#REF!</v>
      </c>
      <c r="J278" s="147" t="e">
        <f>'報告書（事業主控）'!#REF!</f>
        <v>#REF!</v>
      </c>
      <c r="K278" s="147" t="e">
        <f>'報告書（事業主控）'!#REF!</f>
        <v>#REF!</v>
      </c>
      <c r="L278" s="309">
        <f t="shared" si="34"/>
        <v>0</v>
      </c>
      <c r="M278" s="225">
        <f t="shared" si="36"/>
        <v>0</v>
      </c>
      <c r="N278" s="313" t="e">
        <f t="shared" si="35"/>
        <v>#REF!</v>
      </c>
      <c r="O278" s="312" t="e">
        <f t="shared" si="37"/>
        <v>#REF!</v>
      </c>
      <c r="P278" s="313"/>
      <c r="Q278" s="313"/>
      <c r="R278" s="313" t="e">
        <f>IF(AND(J278=0,C278&gt;=設定シート!E$85,C278&lt;=設定シート!G$85),1,0)</f>
        <v>#REF!</v>
      </c>
    </row>
    <row r="279" spans="1:18" ht="15" customHeight="1" x14ac:dyDescent="0.15">
      <c r="B279" s="147">
        <v>9</v>
      </c>
      <c r="C279" s="147" t="e">
        <f>'報告書（事業主控）'!#REF!</f>
        <v>#REF!</v>
      </c>
      <c r="E279" s="147" t="e">
        <f>'報告書（事業主控）'!#REF!</f>
        <v>#REF!</v>
      </c>
      <c r="F279" s="147" t="e">
        <f>'報告書（事業主控）'!#REF!</f>
        <v>#REF!</v>
      </c>
      <c r="G279" s="225" t="str">
        <f>IF(ISERROR(VLOOKUP(E279,労務比率,'報告書（事業主控）'!#REF!,FALSE)),"",VLOOKUP(E279,労務比率,'報告書（事業主控）'!#REF!,FALSE))</f>
        <v/>
      </c>
      <c r="H279" s="225" t="str">
        <f>IF(ISERROR(VLOOKUP(E279,労務比率,'報告書（事業主控）'!#REF!+1,FALSE)),"",VLOOKUP(E279,労務比率,'報告書（事業主控）'!#REF!+1,FALSE))</f>
        <v/>
      </c>
      <c r="I279" s="147" t="e">
        <f>'報告書（事業主控）'!#REF!</f>
        <v>#REF!</v>
      </c>
      <c r="J279" s="147" t="e">
        <f>'報告書（事業主控）'!#REF!</f>
        <v>#REF!</v>
      </c>
      <c r="K279" s="147" t="e">
        <f>'報告書（事業主控）'!#REF!</f>
        <v>#REF!</v>
      </c>
      <c r="L279" s="309">
        <f t="shared" si="34"/>
        <v>0</v>
      </c>
      <c r="M279" s="225">
        <f t="shared" si="36"/>
        <v>0</v>
      </c>
      <c r="N279" s="313" t="e">
        <f t="shared" si="35"/>
        <v>#REF!</v>
      </c>
      <c r="O279" s="312" t="e">
        <f t="shared" si="37"/>
        <v>#REF!</v>
      </c>
      <c r="P279" s="313"/>
      <c r="Q279" s="313"/>
      <c r="R279" s="313" t="e">
        <f>IF(AND(J279=0,C279&gt;=設定シート!E$85,C279&lt;=設定シート!G$85),1,0)</f>
        <v>#REF!</v>
      </c>
    </row>
    <row r="280" spans="1:18" ht="15" customHeight="1" x14ac:dyDescent="0.15">
      <c r="A280" s="147">
        <v>27</v>
      </c>
      <c r="B280" s="147">
        <v>1</v>
      </c>
      <c r="C280" s="147" t="e">
        <f>'報告書（事業主控）'!#REF!</f>
        <v>#REF!</v>
      </c>
      <c r="E280" s="147" t="e">
        <f>'報告書（事業主控）'!#REF!</f>
        <v>#REF!</v>
      </c>
      <c r="F280" s="147" t="e">
        <f>'報告書（事業主控）'!#REF!</f>
        <v>#REF!</v>
      </c>
      <c r="G280" s="225" t="str">
        <f>IF(ISERROR(VLOOKUP(E280,労務比率,'報告書（事業主控）'!#REF!,FALSE)),"",VLOOKUP(E280,労務比率,'報告書（事業主控）'!#REF!,FALSE))</f>
        <v/>
      </c>
      <c r="H280" s="225" t="str">
        <f>IF(ISERROR(VLOOKUP(E280,労務比率,'報告書（事業主控）'!#REF!+1,FALSE)),"",VLOOKUP(E280,労務比率,'報告書（事業主控）'!#REF!+1,FALSE))</f>
        <v/>
      </c>
      <c r="I280" s="147" t="e">
        <f>'報告書（事業主控）'!#REF!</f>
        <v>#REF!</v>
      </c>
      <c r="J280" s="147" t="e">
        <f>'報告書（事業主控）'!#REF!</f>
        <v>#REF!</v>
      </c>
      <c r="K280" s="147" t="e">
        <f>'報告書（事業主控）'!#REF!</f>
        <v>#REF!</v>
      </c>
      <c r="L280" s="309">
        <f t="shared" si="34"/>
        <v>0</v>
      </c>
      <c r="M280" s="225">
        <f t="shared" si="36"/>
        <v>0</v>
      </c>
      <c r="N280" s="313" t="e">
        <f t="shared" si="35"/>
        <v>#REF!</v>
      </c>
      <c r="O280" s="312" t="e">
        <f t="shared" si="37"/>
        <v>#REF!</v>
      </c>
      <c r="P280" s="313">
        <f>INT(SUMIF(O280:O288,0,I280:I288)*105/108)</f>
        <v>0</v>
      </c>
      <c r="Q280" s="316">
        <f>INT(P280*IF(COUNTIF(R280:R288,1)=0,0,SUMIF(R280:R288,1,G280:G288)/COUNTIF(R280:R288,1))/100)</f>
        <v>0</v>
      </c>
      <c r="R280" s="313" t="e">
        <f>IF(AND(J280=0,C280&gt;=設定シート!E$85,C280&lt;=設定シート!G$85),1,0)</f>
        <v>#REF!</v>
      </c>
    </row>
    <row r="281" spans="1:18" ht="15" customHeight="1" x14ac:dyDescent="0.15">
      <c r="B281" s="147">
        <v>2</v>
      </c>
      <c r="C281" s="147" t="e">
        <f>'報告書（事業主控）'!#REF!</f>
        <v>#REF!</v>
      </c>
      <c r="E281" s="147" t="e">
        <f>'報告書（事業主控）'!#REF!</f>
        <v>#REF!</v>
      </c>
      <c r="F281" s="147" t="e">
        <f>'報告書（事業主控）'!#REF!</f>
        <v>#REF!</v>
      </c>
      <c r="G281" s="225" t="str">
        <f>IF(ISERROR(VLOOKUP(E281,労務比率,'報告書（事業主控）'!#REF!,FALSE)),"",VLOOKUP(E281,労務比率,'報告書（事業主控）'!#REF!,FALSE))</f>
        <v/>
      </c>
      <c r="H281" s="225" t="str">
        <f>IF(ISERROR(VLOOKUP(E281,労務比率,'報告書（事業主控）'!#REF!+1,FALSE)),"",VLOOKUP(E281,労務比率,'報告書（事業主控）'!#REF!+1,FALSE))</f>
        <v/>
      </c>
      <c r="I281" s="147" t="e">
        <f>'報告書（事業主控）'!#REF!</f>
        <v>#REF!</v>
      </c>
      <c r="J281" s="147" t="e">
        <f>'報告書（事業主控）'!#REF!</f>
        <v>#REF!</v>
      </c>
      <c r="K281" s="147" t="e">
        <f>'報告書（事業主控）'!#REF!</f>
        <v>#REF!</v>
      </c>
      <c r="L281" s="309">
        <f t="shared" si="34"/>
        <v>0</v>
      </c>
      <c r="M281" s="225">
        <f t="shared" si="36"/>
        <v>0</v>
      </c>
      <c r="N281" s="313" t="e">
        <f t="shared" si="35"/>
        <v>#REF!</v>
      </c>
      <c r="O281" s="312" t="e">
        <f t="shared" si="37"/>
        <v>#REF!</v>
      </c>
      <c r="P281" s="313"/>
      <c r="Q281" s="313"/>
      <c r="R281" s="313" t="e">
        <f>IF(AND(J281=0,C281&gt;=設定シート!E$85,C281&lt;=設定シート!G$85),1,0)</f>
        <v>#REF!</v>
      </c>
    </row>
    <row r="282" spans="1:18" ht="15" customHeight="1" x14ac:dyDescent="0.15">
      <c r="B282" s="147">
        <v>3</v>
      </c>
      <c r="C282" s="147" t="e">
        <f>'報告書（事業主控）'!#REF!</f>
        <v>#REF!</v>
      </c>
      <c r="E282" s="147" t="e">
        <f>'報告書（事業主控）'!#REF!</f>
        <v>#REF!</v>
      </c>
      <c r="F282" s="147" t="e">
        <f>'報告書（事業主控）'!#REF!</f>
        <v>#REF!</v>
      </c>
      <c r="G282" s="225" t="str">
        <f>IF(ISERROR(VLOOKUP(E282,労務比率,'報告書（事業主控）'!#REF!,FALSE)),"",VLOOKUP(E282,労務比率,'報告書（事業主控）'!#REF!,FALSE))</f>
        <v/>
      </c>
      <c r="H282" s="225" t="str">
        <f>IF(ISERROR(VLOOKUP(E282,労務比率,'報告書（事業主控）'!#REF!+1,FALSE)),"",VLOOKUP(E282,労務比率,'報告書（事業主控）'!#REF!+1,FALSE))</f>
        <v/>
      </c>
      <c r="I282" s="147" t="e">
        <f>'報告書（事業主控）'!#REF!</f>
        <v>#REF!</v>
      </c>
      <c r="J282" s="147" t="e">
        <f>'報告書（事業主控）'!#REF!</f>
        <v>#REF!</v>
      </c>
      <c r="K282" s="147" t="e">
        <f>'報告書（事業主控）'!#REF!</f>
        <v>#REF!</v>
      </c>
      <c r="L282" s="309">
        <f t="shared" si="34"/>
        <v>0</v>
      </c>
      <c r="M282" s="225">
        <f t="shared" si="36"/>
        <v>0</v>
      </c>
      <c r="N282" s="313" t="e">
        <f t="shared" si="35"/>
        <v>#REF!</v>
      </c>
      <c r="O282" s="312" t="e">
        <f t="shared" si="37"/>
        <v>#REF!</v>
      </c>
      <c r="P282" s="313"/>
      <c r="Q282" s="313"/>
      <c r="R282" s="313" t="e">
        <f>IF(AND(J282=0,C282&gt;=設定シート!E$85,C282&lt;=設定シート!G$85),1,0)</f>
        <v>#REF!</v>
      </c>
    </row>
    <row r="283" spans="1:18" ht="15" customHeight="1" x14ac:dyDescent="0.15">
      <c r="B283" s="147">
        <v>4</v>
      </c>
      <c r="C283" s="147" t="e">
        <f>'報告書（事業主控）'!#REF!</f>
        <v>#REF!</v>
      </c>
      <c r="E283" s="147" t="e">
        <f>'報告書（事業主控）'!#REF!</f>
        <v>#REF!</v>
      </c>
      <c r="F283" s="147" t="e">
        <f>'報告書（事業主控）'!#REF!</f>
        <v>#REF!</v>
      </c>
      <c r="G283" s="225" t="str">
        <f>IF(ISERROR(VLOOKUP(E283,労務比率,'報告書（事業主控）'!#REF!,FALSE)),"",VLOOKUP(E283,労務比率,'報告書（事業主控）'!#REF!,FALSE))</f>
        <v/>
      </c>
      <c r="H283" s="225" t="str">
        <f>IF(ISERROR(VLOOKUP(E283,労務比率,'報告書（事業主控）'!#REF!+1,FALSE)),"",VLOOKUP(E283,労務比率,'報告書（事業主控）'!#REF!+1,FALSE))</f>
        <v/>
      </c>
      <c r="I283" s="147" t="e">
        <f>'報告書（事業主控）'!#REF!</f>
        <v>#REF!</v>
      </c>
      <c r="J283" s="147" t="e">
        <f>'報告書（事業主控）'!#REF!</f>
        <v>#REF!</v>
      </c>
      <c r="K283" s="147" t="e">
        <f>'報告書（事業主控）'!#REF!</f>
        <v>#REF!</v>
      </c>
      <c r="L283" s="309">
        <f t="shared" si="34"/>
        <v>0</v>
      </c>
      <c r="M283" s="225">
        <f t="shared" si="36"/>
        <v>0</v>
      </c>
      <c r="N283" s="313" t="e">
        <f t="shared" si="35"/>
        <v>#REF!</v>
      </c>
      <c r="O283" s="312" t="e">
        <f t="shared" si="37"/>
        <v>#REF!</v>
      </c>
      <c r="P283" s="313"/>
      <c r="Q283" s="313"/>
      <c r="R283" s="313" t="e">
        <f>IF(AND(J283=0,C283&gt;=設定シート!E$85,C283&lt;=設定シート!G$85),1,0)</f>
        <v>#REF!</v>
      </c>
    </row>
    <row r="284" spans="1:18" ht="15" customHeight="1" x14ac:dyDescent="0.15">
      <c r="B284" s="147">
        <v>5</v>
      </c>
      <c r="C284" s="147" t="e">
        <f>'報告書（事業主控）'!#REF!</f>
        <v>#REF!</v>
      </c>
      <c r="E284" s="147" t="e">
        <f>'報告書（事業主控）'!#REF!</f>
        <v>#REF!</v>
      </c>
      <c r="F284" s="147" t="e">
        <f>'報告書（事業主控）'!#REF!</f>
        <v>#REF!</v>
      </c>
      <c r="G284" s="225" t="str">
        <f>IF(ISERROR(VLOOKUP(E284,労務比率,'報告書（事業主控）'!#REF!,FALSE)),"",VLOOKUP(E284,労務比率,'報告書（事業主控）'!#REF!,FALSE))</f>
        <v/>
      </c>
      <c r="H284" s="225" t="str">
        <f>IF(ISERROR(VLOOKUP(E284,労務比率,'報告書（事業主控）'!#REF!+1,FALSE)),"",VLOOKUP(E284,労務比率,'報告書（事業主控）'!#REF!+1,FALSE))</f>
        <v/>
      </c>
      <c r="I284" s="147" t="e">
        <f>'報告書（事業主控）'!#REF!</f>
        <v>#REF!</v>
      </c>
      <c r="J284" s="147" t="e">
        <f>'報告書（事業主控）'!#REF!</f>
        <v>#REF!</v>
      </c>
      <c r="K284" s="147" t="e">
        <f>'報告書（事業主控）'!#REF!</f>
        <v>#REF!</v>
      </c>
      <c r="L284" s="309">
        <f t="shared" si="34"/>
        <v>0</v>
      </c>
      <c r="M284" s="225">
        <f t="shared" si="36"/>
        <v>0</v>
      </c>
      <c r="N284" s="313" t="e">
        <f t="shared" si="35"/>
        <v>#REF!</v>
      </c>
      <c r="O284" s="312" t="e">
        <f t="shared" si="37"/>
        <v>#REF!</v>
      </c>
      <c r="P284" s="313"/>
      <c r="Q284" s="313"/>
      <c r="R284" s="313" t="e">
        <f>IF(AND(J284=0,C284&gt;=設定シート!E$85,C284&lt;=設定シート!G$85),1,0)</f>
        <v>#REF!</v>
      </c>
    </row>
    <row r="285" spans="1:18" ht="15" customHeight="1" x14ac:dyDescent="0.15">
      <c r="B285" s="147">
        <v>6</v>
      </c>
      <c r="C285" s="147" t="e">
        <f>'報告書（事業主控）'!#REF!</f>
        <v>#REF!</v>
      </c>
      <c r="E285" s="147" t="e">
        <f>'報告書（事業主控）'!#REF!</f>
        <v>#REF!</v>
      </c>
      <c r="F285" s="147" t="e">
        <f>'報告書（事業主控）'!#REF!</f>
        <v>#REF!</v>
      </c>
      <c r="G285" s="225" t="str">
        <f>IF(ISERROR(VLOOKUP(E285,労務比率,'報告書（事業主控）'!#REF!,FALSE)),"",VLOOKUP(E285,労務比率,'報告書（事業主控）'!#REF!,FALSE))</f>
        <v/>
      </c>
      <c r="H285" s="225" t="str">
        <f>IF(ISERROR(VLOOKUP(E285,労務比率,'報告書（事業主控）'!#REF!+1,FALSE)),"",VLOOKUP(E285,労務比率,'報告書（事業主控）'!#REF!+1,FALSE))</f>
        <v/>
      </c>
      <c r="I285" s="147" t="e">
        <f>'報告書（事業主控）'!#REF!</f>
        <v>#REF!</v>
      </c>
      <c r="J285" s="147" t="e">
        <f>'報告書（事業主控）'!#REF!</f>
        <v>#REF!</v>
      </c>
      <c r="K285" s="147" t="e">
        <f>'報告書（事業主控）'!#REF!</f>
        <v>#REF!</v>
      </c>
      <c r="L285" s="309">
        <f t="shared" si="34"/>
        <v>0</v>
      </c>
      <c r="M285" s="225">
        <f t="shared" si="36"/>
        <v>0</v>
      </c>
      <c r="N285" s="313" t="e">
        <f t="shared" si="35"/>
        <v>#REF!</v>
      </c>
      <c r="O285" s="312" t="e">
        <f t="shared" si="37"/>
        <v>#REF!</v>
      </c>
      <c r="P285" s="313"/>
      <c r="Q285" s="313"/>
      <c r="R285" s="313" t="e">
        <f>IF(AND(J285=0,C285&gt;=設定シート!E$85,C285&lt;=設定シート!G$85),1,0)</f>
        <v>#REF!</v>
      </c>
    </row>
    <row r="286" spans="1:18" ht="15" customHeight="1" x14ac:dyDescent="0.15">
      <c r="B286" s="147">
        <v>7</v>
      </c>
      <c r="C286" s="147" t="e">
        <f>'報告書（事業主控）'!#REF!</f>
        <v>#REF!</v>
      </c>
      <c r="E286" s="147" t="e">
        <f>'報告書（事業主控）'!#REF!</f>
        <v>#REF!</v>
      </c>
      <c r="F286" s="147" t="e">
        <f>'報告書（事業主控）'!#REF!</f>
        <v>#REF!</v>
      </c>
      <c r="G286" s="225" t="str">
        <f>IF(ISERROR(VLOOKUP(E286,労務比率,'報告書（事業主控）'!#REF!,FALSE)),"",VLOOKUP(E286,労務比率,'報告書（事業主控）'!#REF!,FALSE))</f>
        <v/>
      </c>
      <c r="H286" s="225" t="str">
        <f>IF(ISERROR(VLOOKUP(E286,労務比率,'報告書（事業主控）'!#REF!+1,FALSE)),"",VLOOKUP(E286,労務比率,'報告書（事業主控）'!#REF!+1,FALSE))</f>
        <v/>
      </c>
      <c r="I286" s="147" t="e">
        <f>'報告書（事業主控）'!#REF!</f>
        <v>#REF!</v>
      </c>
      <c r="J286" s="147" t="e">
        <f>'報告書（事業主控）'!#REF!</f>
        <v>#REF!</v>
      </c>
      <c r="K286" s="147" t="e">
        <f>'報告書（事業主控）'!#REF!</f>
        <v>#REF!</v>
      </c>
      <c r="L286" s="309">
        <f t="shared" si="34"/>
        <v>0</v>
      </c>
      <c r="M286" s="225">
        <f t="shared" si="36"/>
        <v>0</v>
      </c>
      <c r="N286" s="313" t="e">
        <f t="shared" si="35"/>
        <v>#REF!</v>
      </c>
      <c r="O286" s="312" t="e">
        <f t="shared" si="37"/>
        <v>#REF!</v>
      </c>
      <c r="P286" s="313"/>
      <c r="Q286" s="313"/>
      <c r="R286" s="313" t="e">
        <f>IF(AND(J286=0,C286&gt;=設定シート!E$85,C286&lt;=設定シート!G$85),1,0)</f>
        <v>#REF!</v>
      </c>
    </row>
    <row r="287" spans="1:18" ht="15" customHeight="1" x14ac:dyDescent="0.15">
      <c r="B287" s="147">
        <v>8</v>
      </c>
      <c r="C287" s="147" t="e">
        <f>'報告書（事業主控）'!#REF!</f>
        <v>#REF!</v>
      </c>
      <c r="E287" s="147" t="e">
        <f>'報告書（事業主控）'!#REF!</f>
        <v>#REF!</v>
      </c>
      <c r="F287" s="147" t="e">
        <f>'報告書（事業主控）'!#REF!</f>
        <v>#REF!</v>
      </c>
      <c r="G287" s="225" t="str">
        <f>IF(ISERROR(VLOOKUP(E287,労務比率,'報告書（事業主控）'!#REF!,FALSE)),"",VLOOKUP(E287,労務比率,'報告書（事業主控）'!#REF!,FALSE))</f>
        <v/>
      </c>
      <c r="H287" s="225" t="str">
        <f>IF(ISERROR(VLOOKUP(E287,労務比率,'報告書（事業主控）'!#REF!+1,FALSE)),"",VLOOKUP(E287,労務比率,'報告書（事業主控）'!#REF!+1,FALSE))</f>
        <v/>
      </c>
      <c r="I287" s="147" t="e">
        <f>'報告書（事業主控）'!#REF!</f>
        <v>#REF!</v>
      </c>
      <c r="J287" s="147" t="e">
        <f>'報告書（事業主控）'!#REF!</f>
        <v>#REF!</v>
      </c>
      <c r="K287" s="147" t="e">
        <f>'報告書（事業主控）'!#REF!</f>
        <v>#REF!</v>
      </c>
      <c r="L287" s="309">
        <f t="shared" si="34"/>
        <v>0</v>
      </c>
      <c r="M287" s="225">
        <f t="shared" si="36"/>
        <v>0</v>
      </c>
      <c r="N287" s="313" t="e">
        <f t="shared" si="35"/>
        <v>#REF!</v>
      </c>
      <c r="O287" s="312" t="e">
        <f t="shared" si="37"/>
        <v>#REF!</v>
      </c>
      <c r="P287" s="313"/>
      <c r="Q287" s="313"/>
      <c r="R287" s="313" t="e">
        <f>IF(AND(J287=0,C287&gt;=設定シート!E$85,C287&lt;=設定シート!G$85),1,0)</f>
        <v>#REF!</v>
      </c>
    </row>
    <row r="288" spans="1:18" ht="15" customHeight="1" x14ac:dyDescent="0.15">
      <c r="B288" s="147">
        <v>9</v>
      </c>
      <c r="C288" s="147" t="e">
        <f>'報告書（事業主控）'!#REF!</f>
        <v>#REF!</v>
      </c>
      <c r="E288" s="147" t="e">
        <f>'報告書（事業主控）'!#REF!</f>
        <v>#REF!</v>
      </c>
      <c r="F288" s="147" t="e">
        <f>'報告書（事業主控）'!#REF!</f>
        <v>#REF!</v>
      </c>
      <c r="G288" s="225" t="str">
        <f>IF(ISERROR(VLOOKUP(E288,労務比率,'報告書（事業主控）'!#REF!,FALSE)),"",VLOOKUP(E288,労務比率,'報告書（事業主控）'!#REF!,FALSE))</f>
        <v/>
      </c>
      <c r="H288" s="225" t="str">
        <f>IF(ISERROR(VLOOKUP(E288,労務比率,'報告書（事業主控）'!#REF!+1,FALSE)),"",VLOOKUP(E288,労務比率,'報告書（事業主控）'!#REF!+1,FALSE))</f>
        <v/>
      </c>
      <c r="I288" s="147" t="e">
        <f>'報告書（事業主控）'!#REF!</f>
        <v>#REF!</v>
      </c>
      <c r="J288" s="147" t="e">
        <f>'報告書（事業主控）'!#REF!</f>
        <v>#REF!</v>
      </c>
      <c r="K288" s="147" t="e">
        <f>'報告書（事業主控）'!#REF!</f>
        <v>#REF!</v>
      </c>
      <c r="L288" s="309">
        <f t="shared" si="34"/>
        <v>0</v>
      </c>
      <c r="M288" s="225">
        <f t="shared" si="36"/>
        <v>0</v>
      </c>
      <c r="N288" s="313" t="e">
        <f t="shared" si="35"/>
        <v>#REF!</v>
      </c>
      <c r="O288" s="312" t="e">
        <f t="shared" si="37"/>
        <v>#REF!</v>
      </c>
      <c r="P288" s="313"/>
      <c r="Q288" s="313"/>
      <c r="R288" s="313" t="e">
        <f>IF(AND(J288=0,C288&gt;=設定シート!E$85,C288&lt;=設定シート!G$85),1,0)</f>
        <v>#REF!</v>
      </c>
    </row>
    <row r="289" spans="1:18" ht="15" customHeight="1" x14ac:dyDescent="0.15">
      <c r="A289" s="147">
        <v>28</v>
      </c>
      <c r="B289" s="147">
        <v>1</v>
      </c>
      <c r="C289" s="147" t="e">
        <f>'報告書（事業主控）'!#REF!</f>
        <v>#REF!</v>
      </c>
      <c r="E289" s="147" t="e">
        <f>'報告書（事業主控）'!#REF!</f>
        <v>#REF!</v>
      </c>
      <c r="F289" s="147" t="e">
        <f>'報告書（事業主控）'!#REF!</f>
        <v>#REF!</v>
      </c>
      <c r="G289" s="225" t="str">
        <f>IF(ISERROR(VLOOKUP(E289,労務比率,'報告書（事業主控）'!#REF!,FALSE)),"",VLOOKUP(E289,労務比率,'報告書（事業主控）'!#REF!,FALSE))</f>
        <v/>
      </c>
      <c r="H289" s="225" t="str">
        <f>IF(ISERROR(VLOOKUP(E289,労務比率,'報告書（事業主控）'!#REF!+1,FALSE)),"",VLOOKUP(E289,労務比率,'報告書（事業主控）'!#REF!+1,FALSE))</f>
        <v/>
      </c>
      <c r="I289" s="147" t="e">
        <f>'報告書（事業主控）'!#REF!</f>
        <v>#REF!</v>
      </c>
      <c r="J289" s="147" t="e">
        <f>'報告書（事業主控）'!#REF!</f>
        <v>#REF!</v>
      </c>
      <c r="K289" s="147" t="e">
        <f>'報告書（事業主控）'!#REF!</f>
        <v>#REF!</v>
      </c>
      <c r="L289" s="309">
        <f t="shared" si="34"/>
        <v>0</v>
      </c>
      <c r="M289" s="225">
        <f t="shared" si="36"/>
        <v>0</v>
      </c>
      <c r="N289" s="313" t="e">
        <f t="shared" si="35"/>
        <v>#REF!</v>
      </c>
      <c r="O289" s="312" t="e">
        <f t="shared" si="37"/>
        <v>#REF!</v>
      </c>
      <c r="P289" s="313">
        <f>INT(SUMIF(O289:O297,0,I289:I297)*105/108)</f>
        <v>0</v>
      </c>
      <c r="Q289" s="316">
        <f>INT(P289*IF(COUNTIF(R289:R297,1)=0,0,SUMIF(R289:R297,1,G289:G297)/COUNTIF(R289:R297,1))/100)</f>
        <v>0</v>
      </c>
      <c r="R289" s="313" t="e">
        <f>IF(AND(J289=0,C289&gt;=設定シート!E$85,C289&lt;=設定シート!G$85),1,0)</f>
        <v>#REF!</v>
      </c>
    </row>
    <row r="290" spans="1:18" ht="15" customHeight="1" x14ac:dyDescent="0.15">
      <c r="B290" s="147">
        <v>2</v>
      </c>
      <c r="C290" s="147" t="e">
        <f>'報告書（事業主控）'!#REF!</f>
        <v>#REF!</v>
      </c>
      <c r="E290" s="147" t="e">
        <f>'報告書（事業主控）'!#REF!</f>
        <v>#REF!</v>
      </c>
      <c r="F290" s="147" t="e">
        <f>'報告書（事業主控）'!#REF!</f>
        <v>#REF!</v>
      </c>
      <c r="G290" s="225" t="str">
        <f>IF(ISERROR(VLOOKUP(E290,労務比率,'報告書（事業主控）'!#REF!,FALSE)),"",VLOOKUP(E290,労務比率,'報告書（事業主控）'!#REF!,FALSE))</f>
        <v/>
      </c>
      <c r="H290" s="225" t="str">
        <f>IF(ISERROR(VLOOKUP(E290,労務比率,'報告書（事業主控）'!#REF!+1,FALSE)),"",VLOOKUP(E290,労務比率,'報告書（事業主控）'!#REF!+1,FALSE))</f>
        <v/>
      </c>
      <c r="I290" s="147" t="e">
        <f>'報告書（事業主控）'!#REF!</f>
        <v>#REF!</v>
      </c>
      <c r="J290" s="147" t="e">
        <f>'報告書（事業主控）'!#REF!</f>
        <v>#REF!</v>
      </c>
      <c r="K290" s="147" t="e">
        <f>'報告書（事業主控）'!#REF!</f>
        <v>#REF!</v>
      </c>
      <c r="L290" s="309">
        <f t="shared" si="34"/>
        <v>0</v>
      </c>
      <c r="M290" s="225">
        <f t="shared" si="36"/>
        <v>0</v>
      </c>
      <c r="N290" s="313" t="e">
        <f t="shared" si="35"/>
        <v>#REF!</v>
      </c>
      <c r="O290" s="312" t="e">
        <f t="shared" si="37"/>
        <v>#REF!</v>
      </c>
      <c r="P290" s="313"/>
      <c r="Q290" s="313"/>
      <c r="R290" s="313" t="e">
        <f>IF(AND(J290=0,C290&gt;=設定シート!E$85,C290&lt;=設定シート!G$85),1,0)</f>
        <v>#REF!</v>
      </c>
    </row>
    <row r="291" spans="1:18" ht="15" customHeight="1" x14ac:dyDescent="0.15">
      <c r="B291" s="147">
        <v>3</v>
      </c>
      <c r="C291" s="147" t="e">
        <f>'報告書（事業主控）'!#REF!</f>
        <v>#REF!</v>
      </c>
      <c r="E291" s="147" t="e">
        <f>'報告書（事業主控）'!#REF!</f>
        <v>#REF!</v>
      </c>
      <c r="F291" s="147" t="e">
        <f>'報告書（事業主控）'!#REF!</f>
        <v>#REF!</v>
      </c>
      <c r="G291" s="225" t="str">
        <f>IF(ISERROR(VLOOKUP(E291,労務比率,'報告書（事業主控）'!#REF!,FALSE)),"",VLOOKUP(E291,労務比率,'報告書（事業主控）'!#REF!,FALSE))</f>
        <v/>
      </c>
      <c r="H291" s="225" t="str">
        <f>IF(ISERROR(VLOOKUP(E291,労務比率,'報告書（事業主控）'!#REF!+1,FALSE)),"",VLOOKUP(E291,労務比率,'報告書（事業主控）'!#REF!+1,FALSE))</f>
        <v/>
      </c>
      <c r="I291" s="147" t="e">
        <f>'報告書（事業主控）'!#REF!</f>
        <v>#REF!</v>
      </c>
      <c r="J291" s="147" t="e">
        <f>'報告書（事業主控）'!#REF!</f>
        <v>#REF!</v>
      </c>
      <c r="K291" s="147" t="e">
        <f>'報告書（事業主控）'!#REF!</f>
        <v>#REF!</v>
      </c>
      <c r="L291" s="309">
        <f t="shared" si="34"/>
        <v>0</v>
      </c>
      <c r="M291" s="225">
        <f t="shared" si="36"/>
        <v>0</v>
      </c>
      <c r="N291" s="313" t="e">
        <f t="shared" si="35"/>
        <v>#REF!</v>
      </c>
      <c r="O291" s="312" t="e">
        <f t="shared" si="37"/>
        <v>#REF!</v>
      </c>
      <c r="P291" s="313"/>
      <c r="Q291" s="313"/>
      <c r="R291" s="313" t="e">
        <f>IF(AND(J291=0,C291&gt;=設定シート!E$85,C291&lt;=設定シート!G$85),1,0)</f>
        <v>#REF!</v>
      </c>
    </row>
    <row r="292" spans="1:18" ht="15" customHeight="1" x14ac:dyDescent="0.15">
      <c r="B292" s="147">
        <v>4</v>
      </c>
      <c r="C292" s="147" t="e">
        <f>'報告書（事業主控）'!#REF!</f>
        <v>#REF!</v>
      </c>
      <c r="E292" s="147" t="e">
        <f>'報告書（事業主控）'!#REF!</f>
        <v>#REF!</v>
      </c>
      <c r="F292" s="147" t="e">
        <f>'報告書（事業主控）'!#REF!</f>
        <v>#REF!</v>
      </c>
      <c r="G292" s="225" t="str">
        <f>IF(ISERROR(VLOOKUP(E292,労務比率,'報告書（事業主控）'!#REF!,FALSE)),"",VLOOKUP(E292,労務比率,'報告書（事業主控）'!#REF!,FALSE))</f>
        <v/>
      </c>
      <c r="H292" s="225" t="str">
        <f>IF(ISERROR(VLOOKUP(E292,労務比率,'報告書（事業主控）'!#REF!+1,FALSE)),"",VLOOKUP(E292,労務比率,'報告書（事業主控）'!#REF!+1,FALSE))</f>
        <v/>
      </c>
      <c r="I292" s="147" t="e">
        <f>'報告書（事業主控）'!#REF!</f>
        <v>#REF!</v>
      </c>
      <c r="J292" s="147" t="e">
        <f>'報告書（事業主控）'!#REF!</f>
        <v>#REF!</v>
      </c>
      <c r="K292" s="147" t="e">
        <f>'報告書（事業主控）'!#REF!</f>
        <v>#REF!</v>
      </c>
      <c r="L292" s="309">
        <f t="shared" si="34"/>
        <v>0</v>
      </c>
      <c r="M292" s="225">
        <f t="shared" si="36"/>
        <v>0</v>
      </c>
      <c r="N292" s="313" t="e">
        <f t="shared" si="35"/>
        <v>#REF!</v>
      </c>
      <c r="O292" s="312" t="e">
        <f t="shared" si="37"/>
        <v>#REF!</v>
      </c>
      <c r="P292" s="313"/>
      <c r="Q292" s="313"/>
      <c r="R292" s="313" t="e">
        <f>IF(AND(J292=0,C292&gt;=設定シート!E$85,C292&lt;=設定シート!G$85),1,0)</f>
        <v>#REF!</v>
      </c>
    </row>
    <row r="293" spans="1:18" ht="15" customHeight="1" x14ac:dyDescent="0.15">
      <c r="B293" s="147">
        <v>5</v>
      </c>
      <c r="C293" s="147" t="e">
        <f>'報告書（事業主控）'!#REF!</f>
        <v>#REF!</v>
      </c>
      <c r="E293" s="147" t="e">
        <f>'報告書（事業主控）'!#REF!</f>
        <v>#REF!</v>
      </c>
      <c r="F293" s="147" t="e">
        <f>'報告書（事業主控）'!#REF!</f>
        <v>#REF!</v>
      </c>
      <c r="G293" s="225" t="str">
        <f>IF(ISERROR(VLOOKUP(E293,労務比率,'報告書（事業主控）'!#REF!,FALSE)),"",VLOOKUP(E293,労務比率,'報告書（事業主控）'!#REF!,FALSE))</f>
        <v/>
      </c>
      <c r="H293" s="225" t="str">
        <f>IF(ISERROR(VLOOKUP(E293,労務比率,'報告書（事業主控）'!#REF!+1,FALSE)),"",VLOOKUP(E293,労務比率,'報告書（事業主控）'!#REF!+1,FALSE))</f>
        <v/>
      </c>
      <c r="I293" s="147" t="e">
        <f>'報告書（事業主控）'!#REF!</f>
        <v>#REF!</v>
      </c>
      <c r="J293" s="147" t="e">
        <f>'報告書（事業主控）'!#REF!</f>
        <v>#REF!</v>
      </c>
      <c r="K293" s="147" t="e">
        <f>'報告書（事業主控）'!#REF!</f>
        <v>#REF!</v>
      </c>
      <c r="L293" s="309">
        <f t="shared" si="34"/>
        <v>0</v>
      </c>
      <c r="M293" s="225">
        <f t="shared" si="36"/>
        <v>0</v>
      </c>
      <c r="N293" s="313" t="e">
        <f t="shared" si="35"/>
        <v>#REF!</v>
      </c>
      <c r="O293" s="312" t="e">
        <f t="shared" si="37"/>
        <v>#REF!</v>
      </c>
      <c r="P293" s="313"/>
      <c r="Q293" s="313"/>
      <c r="R293" s="313" t="e">
        <f>IF(AND(J293=0,C293&gt;=設定シート!E$85,C293&lt;=設定シート!G$85),1,0)</f>
        <v>#REF!</v>
      </c>
    </row>
    <row r="294" spans="1:18" ht="15" customHeight="1" x14ac:dyDescent="0.15">
      <c r="B294" s="147">
        <v>6</v>
      </c>
      <c r="C294" s="147" t="e">
        <f>'報告書（事業主控）'!#REF!</f>
        <v>#REF!</v>
      </c>
      <c r="E294" s="147" t="e">
        <f>'報告書（事業主控）'!#REF!</f>
        <v>#REF!</v>
      </c>
      <c r="F294" s="147" t="e">
        <f>'報告書（事業主控）'!#REF!</f>
        <v>#REF!</v>
      </c>
      <c r="G294" s="225" t="str">
        <f>IF(ISERROR(VLOOKUP(E294,労務比率,'報告書（事業主控）'!#REF!,FALSE)),"",VLOOKUP(E294,労務比率,'報告書（事業主控）'!#REF!,FALSE))</f>
        <v/>
      </c>
      <c r="H294" s="225" t="str">
        <f>IF(ISERROR(VLOOKUP(E294,労務比率,'報告書（事業主控）'!#REF!+1,FALSE)),"",VLOOKUP(E294,労務比率,'報告書（事業主控）'!#REF!+1,FALSE))</f>
        <v/>
      </c>
      <c r="I294" s="147" t="e">
        <f>'報告書（事業主控）'!#REF!</f>
        <v>#REF!</v>
      </c>
      <c r="J294" s="147" t="e">
        <f>'報告書（事業主控）'!#REF!</f>
        <v>#REF!</v>
      </c>
      <c r="K294" s="147" t="e">
        <f>'報告書（事業主控）'!#REF!</f>
        <v>#REF!</v>
      </c>
      <c r="L294" s="309">
        <f t="shared" si="34"/>
        <v>0</v>
      </c>
      <c r="M294" s="225">
        <f t="shared" si="36"/>
        <v>0</v>
      </c>
      <c r="N294" s="313" t="e">
        <f t="shared" si="35"/>
        <v>#REF!</v>
      </c>
      <c r="O294" s="312" t="e">
        <f t="shared" si="37"/>
        <v>#REF!</v>
      </c>
      <c r="P294" s="313"/>
      <c r="Q294" s="313"/>
      <c r="R294" s="313" t="e">
        <f>IF(AND(J294=0,C294&gt;=設定シート!E$85,C294&lt;=設定シート!G$85),1,0)</f>
        <v>#REF!</v>
      </c>
    </row>
    <row r="295" spans="1:18" ht="15" customHeight="1" x14ac:dyDescent="0.15">
      <c r="B295" s="147">
        <v>7</v>
      </c>
      <c r="C295" s="147" t="e">
        <f>'報告書（事業主控）'!#REF!</f>
        <v>#REF!</v>
      </c>
      <c r="E295" s="147" t="e">
        <f>'報告書（事業主控）'!#REF!</f>
        <v>#REF!</v>
      </c>
      <c r="F295" s="147" t="e">
        <f>'報告書（事業主控）'!#REF!</f>
        <v>#REF!</v>
      </c>
      <c r="G295" s="225" t="str">
        <f>IF(ISERROR(VLOOKUP(E295,労務比率,'報告書（事業主控）'!#REF!,FALSE)),"",VLOOKUP(E295,労務比率,'報告書（事業主控）'!#REF!,FALSE))</f>
        <v/>
      </c>
      <c r="H295" s="225" t="str">
        <f>IF(ISERROR(VLOOKUP(E295,労務比率,'報告書（事業主控）'!#REF!+1,FALSE)),"",VLOOKUP(E295,労務比率,'報告書（事業主控）'!#REF!+1,FALSE))</f>
        <v/>
      </c>
      <c r="I295" s="147" t="e">
        <f>'報告書（事業主控）'!#REF!</f>
        <v>#REF!</v>
      </c>
      <c r="J295" s="147" t="e">
        <f>'報告書（事業主控）'!#REF!</f>
        <v>#REF!</v>
      </c>
      <c r="K295" s="147" t="e">
        <f>'報告書（事業主控）'!#REF!</f>
        <v>#REF!</v>
      </c>
      <c r="L295" s="309">
        <f t="shared" si="34"/>
        <v>0</v>
      </c>
      <c r="M295" s="225">
        <f t="shared" si="36"/>
        <v>0</v>
      </c>
      <c r="N295" s="313" t="e">
        <f t="shared" si="35"/>
        <v>#REF!</v>
      </c>
      <c r="O295" s="312" t="e">
        <f t="shared" si="37"/>
        <v>#REF!</v>
      </c>
      <c r="P295" s="313"/>
      <c r="Q295" s="313"/>
      <c r="R295" s="313" t="e">
        <f>IF(AND(J295=0,C295&gt;=設定シート!E$85,C295&lt;=設定シート!G$85),1,0)</f>
        <v>#REF!</v>
      </c>
    </row>
    <row r="296" spans="1:18" ht="15" customHeight="1" x14ac:dyDescent="0.15">
      <c r="B296" s="147">
        <v>8</v>
      </c>
      <c r="C296" s="147" t="e">
        <f>'報告書（事業主控）'!#REF!</f>
        <v>#REF!</v>
      </c>
      <c r="E296" s="147" t="e">
        <f>'報告書（事業主控）'!#REF!</f>
        <v>#REF!</v>
      </c>
      <c r="F296" s="147" t="e">
        <f>'報告書（事業主控）'!#REF!</f>
        <v>#REF!</v>
      </c>
      <c r="G296" s="225" t="str">
        <f>IF(ISERROR(VLOOKUP(E296,労務比率,'報告書（事業主控）'!#REF!,FALSE)),"",VLOOKUP(E296,労務比率,'報告書（事業主控）'!#REF!,FALSE))</f>
        <v/>
      </c>
      <c r="H296" s="225" t="str">
        <f>IF(ISERROR(VLOOKUP(E296,労務比率,'報告書（事業主控）'!#REF!+1,FALSE)),"",VLOOKUP(E296,労務比率,'報告書（事業主控）'!#REF!+1,FALSE))</f>
        <v/>
      </c>
      <c r="I296" s="147" t="e">
        <f>'報告書（事業主控）'!#REF!</f>
        <v>#REF!</v>
      </c>
      <c r="J296" s="147" t="e">
        <f>'報告書（事業主控）'!#REF!</f>
        <v>#REF!</v>
      </c>
      <c r="K296" s="147" t="e">
        <f>'報告書（事業主控）'!#REF!</f>
        <v>#REF!</v>
      </c>
      <c r="L296" s="309">
        <f t="shared" si="34"/>
        <v>0</v>
      </c>
      <c r="M296" s="225">
        <f t="shared" si="36"/>
        <v>0</v>
      </c>
      <c r="N296" s="313" t="e">
        <f t="shared" si="35"/>
        <v>#REF!</v>
      </c>
      <c r="O296" s="312" t="e">
        <f t="shared" si="37"/>
        <v>#REF!</v>
      </c>
      <c r="P296" s="313"/>
      <c r="Q296" s="313"/>
      <c r="R296" s="313" t="e">
        <f>IF(AND(J296=0,C296&gt;=設定シート!E$85,C296&lt;=設定シート!G$85),1,0)</f>
        <v>#REF!</v>
      </c>
    </row>
    <row r="297" spans="1:18" ht="15" customHeight="1" x14ac:dyDescent="0.15">
      <c r="B297" s="147">
        <v>9</v>
      </c>
      <c r="C297" s="147" t="e">
        <f>'報告書（事業主控）'!#REF!</f>
        <v>#REF!</v>
      </c>
      <c r="E297" s="147" t="e">
        <f>'報告書（事業主控）'!#REF!</f>
        <v>#REF!</v>
      </c>
      <c r="F297" s="147" t="e">
        <f>'報告書（事業主控）'!#REF!</f>
        <v>#REF!</v>
      </c>
      <c r="G297" s="225" t="str">
        <f>IF(ISERROR(VLOOKUP(E297,労務比率,'報告書（事業主控）'!#REF!,FALSE)),"",VLOOKUP(E297,労務比率,'報告書（事業主控）'!#REF!,FALSE))</f>
        <v/>
      </c>
      <c r="H297" s="225" t="str">
        <f>IF(ISERROR(VLOOKUP(E297,労務比率,'報告書（事業主控）'!#REF!+1,FALSE)),"",VLOOKUP(E297,労務比率,'報告書（事業主控）'!#REF!+1,FALSE))</f>
        <v/>
      </c>
      <c r="I297" s="147" t="e">
        <f>'報告書（事業主控）'!#REF!</f>
        <v>#REF!</v>
      </c>
      <c r="J297" s="147" t="e">
        <f>'報告書（事業主控）'!#REF!</f>
        <v>#REF!</v>
      </c>
      <c r="K297" s="147" t="e">
        <f>'報告書（事業主控）'!#REF!</f>
        <v>#REF!</v>
      </c>
      <c r="L297" s="309">
        <f t="shared" si="34"/>
        <v>0</v>
      </c>
      <c r="M297" s="225">
        <f t="shared" si="36"/>
        <v>0</v>
      </c>
      <c r="N297" s="313" t="e">
        <f t="shared" si="35"/>
        <v>#REF!</v>
      </c>
      <c r="O297" s="312" t="e">
        <f t="shared" si="37"/>
        <v>#REF!</v>
      </c>
      <c r="P297" s="313"/>
      <c r="Q297" s="313"/>
      <c r="R297" s="313" t="e">
        <f>IF(AND(J297=0,C297&gt;=設定シート!E$85,C297&lt;=設定シート!G$85),1,0)</f>
        <v>#REF!</v>
      </c>
    </row>
    <row r="298" spans="1:18" ht="15" customHeight="1" x14ac:dyDescent="0.15">
      <c r="A298" s="147">
        <v>29</v>
      </c>
      <c r="B298" s="147">
        <v>1</v>
      </c>
      <c r="C298" s="147" t="e">
        <f>'報告書（事業主控）'!#REF!</f>
        <v>#REF!</v>
      </c>
      <c r="E298" s="147" t="e">
        <f>'報告書（事業主控）'!#REF!</f>
        <v>#REF!</v>
      </c>
      <c r="F298" s="147" t="e">
        <f>'報告書（事業主控）'!#REF!</f>
        <v>#REF!</v>
      </c>
      <c r="G298" s="225" t="str">
        <f>IF(ISERROR(VLOOKUP(E298,労務比率,'報告書（事業主控）'!#REF!,FALSE)),"",VLOOKUP(E298,労務比率,'報告書（事業主控）'!#REF!,FALSE))</f>
        <v/>
      </c>
      <c r="H298" s="225" t="str">
        <f>IF(ISERROR(VLOOKUP(E298,労務比率,'報告書（事業主控）'!#REF!+1,FALSE)),"",VLOOKUP(E298,労務比率,'報告書（事業主控）'!#REF!+1,FALSE))</f>
        <v/>
      </c>
      <c r="I298" s="147" t="e">
        <f>'報告書（事業主控）'!#REF!</f>
        <v>#REF!</v>
      </c>
      <c r="J298" s="147" t="e">
        <f>'報告書（事業主控）'!#REF!</f>
        <v>#REF!</v>
      </c>
      <c r="K298" s="147" t="e">
        <f>'報告書（事業主控）'!#REF!</f>
        <v>#REF!</v>
      </c>
      <c r="L298" s="309">
        <f t="shared" si="34"/>
        <v>0</v>
      </c>
      <c r="M298" s="225">
        <f t="shared" si="36"/>
        <v>0</v>
      </c>
      <c r="N298" s="313" t="e">
        <f t="shared" si="35"/>
        <v>#REF!</v>
      </c>
      <c r="O298" s="312" t="e">
        <f t="shared" si="37"/>
        <v>#REF!</v>
      </c>
      <c r="P298" s="313">
        <f>INT(SUMIF(O298:O306,0,I298:I306)*105/108)</f>
        <v>0</v>
      </c>
      <c r="Q298" s="316">
        <f>INT(P298*IF(COUNTIF(R298:R306,1)=0,0,SUMIF(R298:R306,1,G298:G306)/COUNTIF(R298:R306,1))/100)</f>
        <v>0</v>
      </c>
      <c r="R298" s="313" t="e">
        <f>IF(AND(J298=0,C298&gt;=設定シート!E$85,C298&lt;=設定シート!G$85),1,0)</f>
        <v>#REF!</v>
      </c>
    </row>
    <row r="299" spans="1:18" ht="15" customHeight="1" x14ac:dyDescent="0.15">
      <c r="B299" s="147">
        <v>2</v>
      </c>
      <c r="C299" s="147" t="e">
        <f>'報告書（事業主控）'!#REF!</f>
        <v>#REF!</v>
      </c>
      <c r="E299" s="147" t="e">
        <f>'報告書（事業主控）'!#REF!</f>
        <v>#REF!</v>
      </c>
      <c r="F299" s="147" t="e">
        <f>'報告書（事業主控）'!#REF!</f>
        <v>#REF!</v>
      </c>
      <c r="G299" s="225" t="str">
        <f>IF(ISERROR(VLOOKUP(E299,労務比率,'報告書（事業主控）'!#REF!,FALSE)),"",VLOOKUP(E299,労務比率,'報告書（事業主控）'!#REF!,FALSE))</f>
        <v/>
      </c>
      <c r="H299" s="225" t="str">
        <f>IF(ISERROR(VLOOKUP(E299,労務比率,'報告書（事業主控）'!#REF!+1,FALSE)),"",VLOOKUP(E299,労務比率,'報告書（事業主控）'!#REF!+1,FALSE))</f>
        <v/>
      </c>
      <c r="I299" s="147" t="e">
        <f>'報告書（事業主控）'!#REF!</f>
        <v>#REF!</v>
      </c>
      <c r="J299" s="147" t="e">
        <f>'報告書（事業主控）'!#REF!</f>
        <v>#REF!</v>
      </c>
      <c r="K299" s="147" t="e">
        <f>'報告書（事業主控）'!#REF!</f>
        <v>#REF!</v>
      </c>
      <c r="L299" s="309">
        <f t="shared" si="34"/>
        <v>0</v>
      </c>
      <c r="M299" s="225">
        <f t="shared" si="36"/>
        <v>0</v>
      </c>
      <c r="N299" s="313" t="e">
        <f t="shared" si="35"/>
        <v>#REF!</v>
      </c>
      <c r="O299" s="312" t="e">
        <f t="shared" si="37"/>
        <v>#REF!</v>
      </c>
      <c r="P299" s="313"/>
      <c r="Q299" s="313"/>
      <c r="R299" s="313" t="e">
        <f>IF(AND(J299=0,C299&gt;=設定シート!E$85,C299&lt;=設定シート!G$85),1,0)</f>
        <v>#REF!</v>
      </c>
    </row>
    <row r="300" spans="1:18" ht="15" customHeight="1" x14ac:dyDescent="0.15">
      <c r="B300" s="147">
        <v>3</v>
      </c>
      <c r="C300" s="147" t="e">
        <f>'報告書（事業主控）'!#REF!</f>
        <v>#REF!</v>
      </c>
      <c r="E300" s="147" t="e">
        <f>'報告書（事業主控）'!#REF!</f>
        <v>#REF!</v>
      </c>
      <c r="F300" s="147" t="e">
        <f>'報告書（事業主控）'!#REF!</f>
        <v>#REF!</v>
      </c>
      <c r="G300" s="225" t="str">
        <f>IF(ISERROR(VLOOKUP(E300,労務比率,'報告書（事業主控）'!#REF!,FALSE)),"",VLOOKUP(E300,労務比率,'報告書（事業主控）'!#REF!,FALSE))</f>
        <v/>
      </c>
      <c r="H300" s="225" t="str">
        <f>IF(ISERROR(VLOOKUP(E300,労務比率,'報告書（事業主控）'!#REF!+1,FALSE)),"",VLOOKUP(E300,労務比率,'報告書（事業主控）'!#REF!+1,FALSE))</f>
        <v/>
      </c>
      <c r="I300" s="147" t="e">
        <f>'報告書（事業主控）'!#REF!</f>
        <v>#REF!</v>
      </c>
      <c r="J300" s="147" t="e">
        <f>'報告書（事業主控）'!#REF!</f>
        <v>#REF!</v>
      </c>
      <c r="K300" s="147" t="e">
        <f>'報告書（事業主控）'!#REF!</f>
        <v>#REF!</v>
      </c>
      <c r="L300" s="309">
        <f t="shared" si="34"/>
        <v>0</v>
      </c>
      <c r="M300" s="225">
        <f t="shared" si="36"/>
        <v>0</v>
      </c>
      <c r="N300" s="313" t="e">
        <f t="shared" si="35"/>
        <v>#REF!</v>
      </c>
      <c r="O300" s="312" t="e">
        <f t="shared" si="37"/>
        <v>#REF!</v>
      </c>
      <c r="P300" s="313"/>
      <c r="Q300" s="313"/>
      <c r="R300" s="313" t="e">
        <f>IF(AND(J300=0,C300&gt;=設定シート!E$85,C300&lt;=設定シート!G$85),1,0)</f>
        <v>#REF!</v>
      </c>
    </row>
    <row r="301" spans="1:18" ht="15" customHeight="1" x14ac:dyDescent="0.15">
      <c r="B301" s="147">
        <v>4</v>
      </c>
      <c r="C301" s="147" t="e">
        <f>'報告書（事業主控）'!#REF!</f>
        <v>#REF!</v>
      </c>
      <c r="E301" s="147" t="e">
        <f>'報告書（事業主控）'!#REF!</f>
        <v>#REF!</v>
      </c>
      <c r="F301" s="147" t="e">
        <f>'報告書（事業主控）'!#REF!</f>
        <v>#REF!</v>
      </c>
      <c r="G301" s="225" t="str">
        <f>IF(ISERROR(VLOOKUP(E301,労務比率,'報告書（事業主控）'!#REF!,FALSE)),"",VLOOKUP(E301,労務比率,'報告書（事業主控）'!#REF!,FALSE))</f>
        <v/>
      </c>
      <c r="H301" s="225" t="str">
        <f>IF(ISERROR(VLOOKUP(E301,労務比率,'報告書（事業主控）'!#REF!+1,FALSE)),"",VLOOKUP(E301,労務比率,'報告書（事業主控）'!#REF!+1,FALSE))</f>
        <v/>
      </c>
      <c r="I301" s="147" t="e">
        <f>'報告書（事業主控）'!#REF!</f>
        <v>#REF!</v>
      </c>
      <c r="J301" s="147" t="e">
        <f>'報告書（事業主控）'!#REF!</f>
        <v>#REF!</v>
      </c>
      <c r="K301" s="147" t="e">
        <f>'報告書（事業主控）'!#REF!</f>
        <v>#REF!</v>
      </c>
      <c r="L301" s="309">
        <f t="shared" si="34"/>
        <v>0</v>
      </c>
      <c r="M301" s="225">
        <f t="shared" si="36"/>
        <v>0</v>
      </c>
      <c r="N301" s="313" t="e">
        <f t="shared" si="35"/>
        <v>#REF!</v>
      </c>
      <c r="O301" s="312" t="e">
        <f t="shared" si="37"/>
        <v>#REF!</v>
      </c>
      <c r="P301" s="313"/>
      <c r="Q301" s="313"/>
      <c r="R301" s="313" t="e">
        <f>IF(AND(J301=0,C301&gt;=設定シート!E$85,C301&lt;=設定シート!G$85),1,0)</f>
        <v>#REF!</v>
      </c>
    </row>
    <row r="302" spans="1:18" ht="15" customHeight="1" x14ac:dyDescent="0.15">
      <c r="B302" s="147">
        <v>5</v>
      </c>
      <c r="C302" s="147" t="e">
        <f>'報告書（事業主控）'!#REF!</f>
        <v>#REF!</v>
      </c>
      <c r="E302" s="147" t="e">
        <f>'報告書（事業主控）'!#REF!</f>
        <v>#REF!</v>
      </c>
      <c r="F302" s="147" t="e">
        <f>'報告書（事業主控）'!#REF!</f>
        <v>#REF!</v>
      </c>
      <c r="G302" s="225" t="str">
        <f>IF(ISERROR(VLOOKUP(E302,労務比率,'報告書（事業主控）'!#REF!,FALSE)),"",VLOOKUP(E302,労務比率,'報告書（事業主控）'!#REF!,FALSE))</f>
        <v/>
      </c>
      <c r="H302" s="225" t="str">
        <f>IF(ISERROR(VLOOKUP(E302,労務比率,'報告書（事業主控）'!#REF!+1,FALSE)),"",VLOOKUP(E302,労務比率,'報告書（事業主控）'!#REF!+1,FALSE))</f>
        <v/>
      </c>
      <c r="I302" s="147" t="e">
        <f>'報告書（事業主控）'!#REF!</f>
        <v>#REF!</v>
      </c>
      <c r="J302" s="147" t="e">
        <f>'報告書（事業主控）'!#REF!</f>
        <v>#REF!</v>
      </c>
      <c r="K302" s="147" t="e">
        <f>'報告書（事業主控）'!#REF!</f>
        <v>#REF!</v>
      </c>
      <c r="L302" s="309">
        <f t="shared" si="34"/>
        <v>0</v>
      </c>
      <c r="M302" s="225">
        <f t="shared" si="36"/>
        <v>0</v>
      </c>
      <c r="N302" s="313" t="e">
        <f t="shared" si="35"/>
        <v>#REF!</v>
      </c>
      <c r="O302" s="312" t="e">
        <f t="shared" si="37"/>
        <v>#REF!</v>
      </c>
      <c r="P302" s="313"/>
      <c r="Q302" s="313"/>
      <c r="R302" s="313" t="e">
        <f>IF(AND(J302=0,C302&gt;=設定シート!E$85,C302&lt;=設定シート!G$85),1,0)</f>
        <v>#REF!</v>
      </c>
    </row>
    <row r="303" spans="1:18" ht="15" customHeight="1" x14ac:dyDescent="0.15">
      <c r="B303" s="147">
        <v>6</v>
      </c>
      <c r="C303" s="147" t="e">
        <f>'報告書（事業主控）'!#REF!</f>
        <v>#REF!</v>
      </c>
      <c r="E303" s="147" t="e">
        <f>'報告書（事業主控）'!#REF!</f>
        <v>#REF!</v>
      </c>
      <c r="F303" s="147" t="e">
        <f>'報告書（事業主控）'!#REF!</f>
        <v>#REF!</v>
      </c>
      <c r="G303" s="225" t="str">
        <f>IF(ISERROR(VLOOKUP(E303,労務比率,'報告書（事業主控）'!#REF!,FALSE)),"",VLOOKUP(E303,労務比率,'報告書（事業主控）'!#REF!,FALSE))</f>
        <v/>
      </c>
      <c r="H303" s="225" t="str">
        <f>IF(ISERROR(VLOOKUP(E303,労務比率,'報告書（事業主控）'!#REF!+1,FALSE)),"",VLOOKUP(E303,労務比率,'報告書（事業主控）'!#REF!+1,FALSE))</f>
        <v/>
      </c>
      <c r="I303" s="147" t="e">
        <f>'報告書（事業主控）'!#REF!</f>
        <v>#REF!</v>
      </c>
      <c r="J303" s="147" t="e">
        <f>'報告書（事業主控）'!#REF!</f>
        <v>#REF!</v>
      </c>
      <c r="K303" s="147" t="e">
        <f>'報告書（事業主控）'!#REF!</f>
        <v>#REF!</v>
      </c>
      <c r="L303" s="309">
        <f t="shared" si="34"/>
        <v>0</v>
      </c>
      <c r="M303" s="225">
        <f t="shared" si="36"/>
        <v>0</v>
      </c>
      <c r="N303" s="313" t="e">
        <f t="shared" si="35"/>
        <v>#REF!</v>
      </c>
      <c r="O303" s="312" t="e">
        <f t="shared" si="37"/>
        <v>#REF!</v>
      </c>
      <c r="P303" s="313"/>
      <c r="Q303" s="313"/>
      <c r="R303" s="313" t="e">
        <f>IF(AND(J303=0,C303&gt;=設定シート!E$85,C303&lt;=設定シート!G$85),1,0)</f>
        <v>#REF!</v>
      </c>
    </row>
    <row r="304" spans="1:18" ht="15" customHeight="1" x14ac:dyDescent="0.15">
      <c r="B304" s="147">
        <v>7</v>
      </c>
      <c r="C304" s="147" t="e">
        <f>'報告書（事業主控）'!#REF!</f>
        <v>#REF!</v>
      </c>
      <c r="E304" s="147" t="e">
        <f>'報告書（事業主控）'!#REF!</f>
        <v>#REF!</v>
      </c>
      <c r="F304" s="147" t="e">
        <f>'報告書（事業主控）'!#REF!</f>
        <v>#REF!</v>
      </c>
      <c r="G304" s="225" t="str">
        <f>IF(ISERROR(VLOOKUP(E304,労務比率,'報告書（事業主控）'!#REF!,FALSE)),"",VLOOKUP(E304,労務比率,'報告書（事業主控）'!#REF!,FALSE))</f>
        <v/>
      </c>
      <c r="H304" s="225" t="str">
        <f>IF(ISERROR(VLOOKUP(E304,労務比率,'報告書（事業主控）'!#REF!+1,FALSE)),"",VLOOKUP(E304,労務比率,'報告書（事業主控）'!#REF!+1,FALSE))</f>
        <v/>
      </c>
      <c r="I304" s="147" t="e">
        <f>'報告書（事業主控）'!#REF!</f>
        <v>#REF!</v>
      </c>
      <c r="J304" s="147" t="e">
        <f>'報告書（事業主控）'!#REF!</f>
        <v>#REF!</v>
      </c>
      <c r="K304" s="147" t="e">
        <f>'報告書（事業主控）'!#REF!</f>
        <v>#REF!</v>
      </c>
      <c r="L304" s="309">
        <f t="shared" si="34"/>
        <v>0</v>
      </c>
      <c r="M304" s="225">
        <f t="shared" si="36"/>
        <v>0</v>
      </c>
      <c r="N304" s="313" t="e">
        <f t="shared" si="35"/>
        <v>#REF!</v>
      </c>
      <c r="O304" s="312" t="e">
        <f t="shared" si="37"/>
        <v>#REF!</v>
      </c>
      <c r="P304" s="313"/>
      <c r="Q304" s="313"/>
      <c r="R304" s="313" t="e">
        <f>IF(AND(J304=0,C304&gt;=設定シート!E$85,C304&lt;=設定シート!G$85),1,0)</f>
        <v>#REF!</v>
      </c>
    </row>
    <row r="305" spans="1:18" ht="15" customHeight="1" x14ac:dyDescent="0.15">
      <c r="B305" s="147">
        <v>8</v>
      </c>
      <c r="C305" s="147" t="e">
        <f>'報告書（事業主控）'!#REF!</f>
        <v>#REF!</v>
      </c>
      <c r="E305" s="147" t="e">
        <f>'報告書（事業主控）'!#REF!</f>
        <v>#REF!</v>
      </c>
      <c r="F305" s="147" t="e">
        <f>'報告書（事業主控）'!#REF!</f>
        <v>#REF!</v>
      </c>
      <c r="G305" s="225" t="str">
        <f>IF(ISERROR(VLOOKUP(E305,労務比率,'報告書（事業主控）'!#REF!,FALSE)),"",VLOOKUP(E305,労務比率,'報告書（事業主控）'!#REF!,FALSE))</f>
        <v/>
      </c>
      <c r="H305" s="225" t="str">
        <f>IF(ISERROR(VLOOKUP(E305,労務比率,'報告書（事業主控）'!#REF!+1,FALSE)),"",VLOOKUP(E305,労務比率,'報告書（事業主控）'!#REF!+1,FALSE))</f>
        <v/>
      </c>
      <c r="I305" s="147" t="e">
        <f>'報告書（事業主控）'!#REF!</f>
        <v>#REF!</v>
      </c>
      <c r="J305" s="147" t="e">
        <f>'報告書（事業主控）'!#REF!</f>
        <v>#REF!</v>
      </c>
      <c r="K305" s="147" t="e">
        <f>'報告書（事業主控）'!#REF!</f>
        <v>#REF!</v>
      </c>
      <c r="L305" s="309">
        <f t="shared" si="34"/>
        <v>0</v>
      </c>
      <c r="M305" s="225">
        <f t="shared" si="36"/>
        <v>0</v>
      </c>
      <c r="N305" s="313" t="e">
        <f t="shared" si="35"/>
        <v>#REF!</v>
      </c>
      <c r="O305" s="312" t="e">
        <f t="shared" si="37"/>
        <v>#REF!</v>
      </c>
      <c r="P305" s="313"/>
      <c r="Q305" s="313"/>
      <c r="R305" s="313" t="e">
        <f>IF(AND(J305=0,C305&gt;=設定シート!E$85,C305&lt;=設定シート!G$85),1,0)</f>
        <v>#REF!</v>
      </c>
    </row>
    <row r="306" spans="1:18" ht="15" customHeight="1" x14ac:dyDescent="0.15">
      <c r="B306" s="147">
        <v>9</v>
      </c>
      <c r="C306" s="147" t="e">
        <f>'報告書（事業主控）'!#REF!</f>
        <v>#REF!</v>
      </c>
      <c r="E306" s="147" t="e">
        <f>'報告書（事業主控）'!#REF!</f>
        <v>#REF!</v>
      </c>
      <c r="F306" s="147" t="e">
        <f>'報告書（事業主控）'!#REF!</f>
        <v>#REF!</v>
      </c>
      <c r="G306" s="225" t="str">
        <f>IF(ISERROR(VLOOKUP(E306,労務比率,'報告書（事業主控）'!#REF!,FALSE)),"",VLOOKUP(E306,労務比率,'報告書（事業主控）'!#REF!,FALSE))</f>
        <v/>
      </c>
      <c r="H306" s="225" t="str">
        <f>IF(ISERROR(VLOOKUP(E306,労務比率,'報告書（事業主控）'!#REF!+1,FALSE)),"",VLOOKUP(E306,労務比率,'報告書（事業主控）'!#REF!+1,FALSE))</f>
        <v/>
      </c>
      <c r="I306" s="147" t="e">
        <f>'報告書（事業主控）'!#REF!</f>
        <v>#REF!</v>
      </c>
      <c r="J306" s="147" t="e">
        <f>'報告書（事業主控）'!#REF!</f>
        <v>#REF!</v>
      </c>
      <c r="K306" s="147" t="e">
        <f>'報告書（事業主控）'!#REF!</f>
        <v>#REF!</v>
      </c>
      <c r="L306" s="309">
        <f t="shared" si="34"/>
        <v>0</v>
      </c>
      <c r="M306" s="225">
        <f t="shared" si="36"/>
        <v>0</v>
      </c>
      <c r="N306" s="313" t="e">
        <f t="shared" si="35"/>
        <v>#REF!</v>
      </c>
      <c r="O306" s="312" t="e">
        <f t="shared" si="37"/>
        <v>#REF!</v>
      </c>
      <c r="P306" s="313"/>
      <c r="Q306" s="313"/>
      <c r="R306" s="313" t="e">
        <f>IF(AND(J306=0,C306&gt;=設定シート!E$85,C306&lt;=設定シート!G$85),1,0)</f>
        <v>#REF!</v>
      </c>
    </row>
    <row r="307" spans="1:18" ht="15" customHeight="1" x14ac:dyDescent="0.15">
      <c r="A307" s="147">
        <v>30</v>
      </c>
      <c r="B307" s="147">
        <v>1</v>
      </c>
      <c r="C307" s="147" t="e">
        <f>'報告書（事業主控）'!#REF!</f>
        <v>#REF!</v>
      </c>
      <c r="E307" s="147" t="e">
        <f>'報告書（事業主控）'!#REF!</f>
        <v>#REF!</v>
      </c>
      <c r="F307" s="147" t="e">
        <f>'報告書（事業主控）'!#REF!</f>
        <v>#REF!</v>
      </c>
      <c r="G307" s="225" t="str">
        <f>IF(ISERROR(VLOOKUP(E307,労務比率,'報告書（事業主控）'!#REF!,FALSE)),"",VLOOKUP(E307,労務比率,'報告書（事業主控）'!#REF!,FALSE))</f>
        <v/>
      </c>
      <c r="H307" s="225" t="str">
        <f>IF(ISERROR(VLOOKUP(E307,労務比率,'報告書（事業主控）'!#REF!+1,FALSE)),"",VLOOKUP(E307,労務比率,'報告書（事業主控）'!#REF!+1,FALSE))</f>
        <v/>
      </c>
      <c r="I307" s="147" t="e">
        <f>'報告書（事業主控）'!#REF!</f>
        <v>#REF!</v>
      </c>
      <c r="J307" s="147" t="e">
        <f>'報告書（事業主控）'!#REF!</f>
        <v>#REF!</v>
      </c>
      <c r="K307" s="147" t="e">
        <f>'報告書（事業主控）'!#REF!</f>
        <v>#REF!</v>
      </c>
      <c r="L307" s="309">
        <f t="shared" si="34"/>
        <v>0</v>
      </c>
      <c r="M307" s="225">
        <f t="shared" si="36"/>
        <v>0</v>
      </c>
      <c r="N307" s="313" t="e">
        <f t="shared" ref="N307:N315" si="38">IF(R307=1,0,I307)</f>
        <v>#REF!</v>
      </c>
      <c r="O307" s="312" t="e">
        <f t="shared" si="37"/>
        <v>#REF!</v>
      </c>
      <c r="P307" s="313">
        <f>INT(SUMIF(O307:O315,0,I307:I315)*105/108)</f>
        <v>0</v>
      </c>
      <c r="Q307" s="316">
        <f>INT(P307*IF(COUNTIF(R307:R315,1)=0,0,SUMIF(R307:R315,1,G307:G315)/COUNTIF(R307:R315,1))/100)</f>
        <v>0</v>
      </c>
      <c r="R307" s="313" t="e">
        <f>IF(AND(J307=0,C307&gt;=設定シート!E$85,C307&lt;=設定シート!G$85),1,0)</f>
        <v>#REF!</v>
      </c>
    </row>
    <row r="308" spans="1:18" ht="15" customHeight="1" x14ac:dyDescent="0.15">
      <c r="B308" s="147">
        <v>2</v>
      </c>
      <c r="C308" s="147" t="e">
        <f>'報告書（事業主控）'!#REF!</f>
        <v>#REF!</v>
      </c>
      <c r="E308" s="147" t="e">
        <f>'報告書（事業主控）'!#REF!</f>
        <v>#REF!</v>
      </c>
      <c r="F308" s="147" t="e">
        <f>'報告書（事業主控）'!#REF!</f>
        <v>#REF!</v>
      </c>
      <c r="G308" s="225" t="str">
        <f>IF(ISERROR(VLOOKUP(E308,労務比率,'報告書（事業主控）'!#REF!,FALSE)),"",VLOOKUP(E308,労務比率,'報告書（事業主控）'!#REF!,FALSE))</f>
        <v/>
      </c>
      <c r="H308" s="225" t="str">
        <f>IF(ISERROR(VLOOKUP(E308,労務比率,'報告書（事業主控）'!#REF!+1,FALSE)),"",VLOOKUP(E308,労務比率,'報告書（事業主控）'!#REF!+1,FALSE))</f>
        <v/>
      </c>
      <c r="I308" s="147" t="e">
        <f>'報告書（事業主控）'!#REF!</f>
        <v>#REF!</v>
      </c>
      <c r="J308" s="147" t="e">
        <f>'報告書（事業主控）'!#REF!</f>
        <v>#REF!</v>
      </c>
      <c r="K308" s="147" t="e">
        <f>'報告書（事業主控）'!#REF!</f>
        <v>#REF!</v>
      </c>
      <c r="L308" s="309">
        <f t="shared" ref="L308:L315" si="39">IF(ISERROR(INT((ROUNDDOWN(I308*G308/100,0)+K308)/1000)),0,INT((ROUNDDOWN(I308*G308/100,0)+K308)/1000))</f>
        <v>0</v>
      </c>
      <c r="M308" s="225">
        <f t="shared" si="36"/>
        <v>0</v>
      </c>
      <c r="N308" s="313" t="e">
        <f t="shared" si="38"/>
        <v>#REF!</v>
      </c>
      <c r="O308" s="312" t="e">
        <f t="shared" si="37"/>
        <v>#REF!</v>
      </c>
      <c r="P308" s="313"/>
      <c r="Q308" s="313"/>
      <c r="R308" s="313" t="e">
        <f>IF(AND(J308=0,C308&gt;=設定シート!E$85,C308&lt;=設定シート!G$85),1,0)</f>
        <v>#REF!</v>
      </c>
    </row>
    <row r="309" spans="1:18" ht="15" customHeight="1" x14ac:dyDescent="0.15">
      <c r="B309" s="147">
        <v>3</v>
      </c>
      <c r="C309" s="147" t="e">
        <f>'報告書（事業主控）'!#REF!</f>
        <v>#REF!</v>
      </c>
      <c r="E309" s="147" t="e">
        <f>'報告書（事業主控）'!#REF!</f>
        <v>#REF!</v>
      </c>
      <c r="F309" s="147" t="e">
        <f>'報告書（事業主控）'!#REF!</f>
        <v>#REF!</v>
      </c>
      <c r="G309" s="225" t="str">
        <f>IF(ISERROR(VLOOKUP(E309,労務比率,'報告書（事業主控）'!#REF!,FALSE)),"",VLOOKUP(E309,労務比率,'報告書（事業主控）'!#REF!,FALSE))</f>
        <v/>
      </c>
      <c r="H309" s="225" t="str">
        <f>IF(ISERROR(VLOOKUP(E309,労務比率,'報告書（事業主控）'!#REF!+1,FALSE)),"",VLOOKUP(E309,労務比率,'報告書（事業主控）'!#REF!+1,FALSE))</f>
        <v/>
      </c>
      <c r="I309" s="147" t="e">
        <f>'報告書（事業主控）'!#REF!</f>
        <v>#REF!</v>
      </c>
      <c r="J309" s="147" t="e">
        <f>'報告書（事業主控）'!#REF!</f>
        <v>#REF!</v>
      </c>
      <c r="K309" s="147" t="e">
        <f>'報告書（事業主控）'!#REF!</f>
        <v>#REF!</v>
      </c>
      <c r="L309" s="309">
        <f t="shared" si="39"/>
        <v>0</v>
      </c>
      <c r="M309" s="225">
        <f t="shared" si="36"/>
        <v>0</v>
      </c>
      <c r="N309" s="313" t="e">
        <f t="shared" si="38"/>
        <v>#REF!</v>
      </c>
      <c r="O309" s="312" t="e">
        <f t="shared" si="37"/>
        <v>#REF!</v>
      </c>
      <c r="P309" s="313"/>
      <c r="Q309" s="313"/>
      <c r="R309" s="313" t="e">
        <f>IF(AND(J309=0,C309&gt;=設定シート!E$85,C309&lt;=設定シート!G$85),1,0)</f>
        <v>#REF!</v>
      </c>
    </row>
    <row r="310" spans="1:18" ht="15" customHeight="1" x14ac:dyDescent="0.15">
      <c r="B310" s="147">
        <v>4</v>
      </c>
      <c r="C310" s="147" t="e">
        <f>'報告書（事業主控）'!#REF!</f>
        <v>#REF!</v>
      </c>
      <c r="E310" s="147" t="e">
        <f>'報告書（事業主控）'!#REF!</f>
        <v>#REF!</v>
      </c>
      <c r="F310" s="147" t="e">
        <f>'報告書（事業主控）'!#REF!</f>
        <v>#REF!</v>
      </c>
      <c r="G310" s="225" t="str">
        <f>IF(ISERROR(VLOOKUP(E310,労務比率,'報告書（事業主控）'!#REF!,FALSE)),"",VLOOKUP(E310,労務比率,'報告書（事業主控）'!#REF!,FALSE))</f>
        <v/>
      </c>
      <c r="H310" s="225" t="str">
        <f>IF(ISERROR(VLOOKUP(E310,労務比率,'報告書（事業主控）'!#REF!+1,FALSE)),"",VLOOKUP(E310,労務比率,'報告書（事業主控）'!#REF!+1,FALSE))</f>
        <v/>
      </c>
      <c r="I310" s="147" t="e">
        <f>'報告書（事業主控）'!#REF!</f>
        <v>#REF!</v>
      </c>
      <c r="J310" s="147" t="e">
        <f>'報告書（事業主控）'!#REF!</f>
        <v>#REF!</v>
      </c>
      <c r="K310" s="147" t="e">
        <f>'報告書（事業主控）'!#REF!</f>
        <v>#REF!</v>
      </c>
      <c r="L310" s="309">
        <f t="shared" si="39"/>
        <v>0</v>
      </c>
      <c r="M310" s="225">
        <f t="shared" si="36"/>
        <v>0</v>
      </c>
      <c r="N310" s="313" t="e">
        <f t="shared" si="38"/>
        <v>#REF!</v>
      </c>
      <c r="O310" s="312" t="e">
        <f t="shared" si="37"/>
        <v>#REF!</v>
      </c>
      <c r="P310" s="313"/>
      <c r="Q310" s="313"/>
      <c r="R310" s="313" t="e">
        <f>IF(AND(J310=0,C310&gt;=設定シート!E$85,C310&lt;=設定シート!G$85),1,0)</f>
        <v>#REF!</v>
      </c>
    </row>
    <row r="311" spans="1:18" ht="15" customHeight="1" x14ac:dyDescent="0.15">
      <c r="B311" s="147">
        <v>5</v>
      </c>
      <c r="C311" s="147" t="e">
        <f>'報告書（事業主控）'!#REF!</f>
        <v>#REF!</v>
      </c>
      <c r="E311" s="147" t="e">
        <f>'報告書（事業主控）'!#REF!</f>
        <v>#REF!</v>
      </c>
      <c r="F311" s="147" t="e">
        <f>'報告書（事業主控）'!#REF!</f>
        <v>#REF!</v>
      </c>
      <c r="G311" s="225" t="str">
        <f>IF(ISERROR(VLOOKUP(E311,労務比率,'報告書（事業主控）'!#REF!,FALSE)),"",VLOOKUP(E311,労務比率,'報告書（事業主控）'!#REF!,FALSE))</f>
        <v/>
      </c>
      <c r="H311" s="225" t="str">
        <f>IF(ISERROR(VLOOKUP(E311,労務比率,'報告書（事業主控）'!#REF!+1,FALSE)),"",VLOOKUP(E311,労務比率,'報告書（事業主控）'!#REF!+1,FALSE))</f>
        <v/>
      </c>
      <c r="I311" s="147" t="e">
        <f>'報告書（事業主控）'!#REF!</f>
        <v>#REF!</v>
      </c>
      <c r="J311" s="147" t="e">
        <f>'報告書（事業主控）'!#REF!</f>
        <v>#REF!</v>
      </c>
      <c r="K311" s="147" t="e">
        <f>'報告書（事業主控）'!#REF!</f>
        <v>#REF!</v>
      </c>
      <c r="L311" s="309">
        <f t="shared" si="39"/>
        <v>0</v>
      </c>
      <c r="M311" s="225">
        <f t="shared" si="36"/>
        <v>0</v>
      </c>
      <c r="N311" s="313" t="e">
        <f t="shared" si="38"/>
        <v>#REF!</v>
      </c>
      <c r="O311" s="312" t="e">
        <f t="shared" si="37"/>
        <v>#REF!</v>
      </c>
      <c r="P311" s="313"/>
      <c r="Q311" s="313"/>
      <c r="R311" s="313" t="e">
        <f>IF(AND(J311=0,C311&gt;=設定シート!E$85,C311&lt;=設定シート!G$85),1,0)</f>
        <v>#REF!</v>
      </c>
    </row>
    <row r="312" spans="1:18" ht="15" customHeight="1" x14ac:dyDescent="0.15">
      <c r="B312" s="147">
        <v>6</v>
      </c>
      <c r="C312" s="147" t="e">
        <f>'報告書（事業主控）'!#REF!</f>
        <v>#REF!</v>
      </c>
      <c r="E312" s="147" t="e">
        <f>'報告書（事業主控）'!#REF!</f>
        <v>#REF!</v>
      </c>
      <c r="F312" s="147" t="e">
        <f>'報告書（事業主控）'!#REF!</f>
        <v>#REF!</v>
      </c>
      <c r="G312" s="225" t="str">
        <f>IF(ISERROR(VLOOKUP(E312,労務比率,'報告書（事業主控）'!#REF!,FALSE)),"",VLOOKUP(E312,労務比率,'報告書（事業主控）'!#REF!,FALSE))</f>
        <v/>
      </c>
      <c r="H312" s="225" t="str">
        <f>IF(ISERROR(VLOOKUP(E312,労務比率,'報告書（事業主控）'!#REF!+1,FALSE)),"",VLOOKUP(E312,労務比率,'報告書（事業主控）'!#REF!+1,FALSE))</f>
        <v/>
      </c>
      <c r="I312" s="147" t="e">
        <f>'報告書（事業主控）'!#REF!</f>
        <v>#REF!</v>
      </c>
      <c r="J312" s="147" t="e">
        <f>'報告書（事業主控）'!#REF!</f>
        <v>#REF!</v>
      </c>
      <c r="K312" s="147" t="e">
        <f>'報告書（事業主控）'!#REF!</f>
        <v>#REF!</v>
      </c>
      <c r="L312" s="309">
        <f t="shared" si="39"/>
        <v>0</v>
      </c>
      <c r="M312" s="225">
        <f t="shared" ref="M312:M315" si="40">IF(ISERROR(L312*H312),0,L312*H312)</f>
        <v>0</v>
      </c>
      <c r="N312" s="313" t="e">
        <f t="shared" si="38"/>
        <v>#REF!</v>
      </c>
      <c r="O312" s="312" t="e">
        <f t="shared" si="37"/>
        <v>#REF!</v>
      </c>
      <c r="P312" s="313"/>
      <c r="Q312" s="313"/>
      <c r="R312" s="313" t="e">
        <f>IF(AND(J312=0,C312&gt;=設定シート!E$85,C312&lt;=設定シート!G$85),1,0)</f>
        <v>#REF!</v>
      </c>
    </row>
    <row r="313" spans="1:18" ht="15" customHeight="1" x14ac:dyDescent="0.15">
      <c r="B313" s="147">
        <v>7</v>
      </c>
      <c r="C313" s="147" t="e">
        <f>'報告書（事業主控）'!#REF!</f>
        <v>#REF!</v>
      </c>
      <c r="E313" s="147" t="e">
        <f>'報告書（事業主控）'!#REF!</f>
        <v>#REF!</v>
      </c>
      <c r="F313" s="147" t="e">
        <f>'報告書（事業主控）'!#REF!</f>
        <v>#REF!</v>
      </c>
      <c r="G313" s="225" t="str">
        <f>IF(ISERROR(VLOOKUP(E313,労務比率,'報告書（事業主控）'!#REF!,FALSE)),"",VLOOKUP(E313,労務比率,'報告書（事業主控）'!#REF!,FALSE))</f>
        <v/>
      </c>
      <c r="H313" s="225" t="str">
        <f>IF(ISERROR(VLOOKUP(E313,労務比率,'報告書（事業主控）'!#REF!+1,FALSE)),"",VLOOKUP(E313,労務比率,'報告書（事業主控）'!#REF!+1,FALSE))</f>
        <v/>
      </c>
      <c r="I313" s="147" t="e">
        <f>'報告書（事業主控）'!#REF!</f>
        <v>#REF!</v>
      </c>
      <c r="J313" s="147" t="e">
        <f>'報告書（事業主控）'!#REF!</f>
        <v>#REF!</v>
      </c>
      <c r="K313" s="147" t="e">
        <f>'報告書（事業主控）'!#REF!</f>
        <v>#REF!</v>
      </c>
      <c r="L313" s="309">
        <f t="shared" si="39"/>
        <v>0</v>
      </c>
      <c r="M313" s="225">
        <f t="shared" si="40"/>
        <v>0</v>
      </c>
      <c r="N313" s="313" t="e">
        <f t="shared" si="38"/>
        <v>#REF!</v>
      </c>
      <c r="O313" s="312" t="e">
        <f t="shared" si="37"/>
        <v>#REF!</v>
      </c>
      <c r="P313" s="313"/>
      <c r="Q313" s="313"/>
      <c r="R313" s="313" t="e">
        <f>IF(AND(J313=0,C313&gt;=設定シート!E$85,C313&lt;=設定シート!G$85),1,0)</f>
        <v>#REF!</v>
      </c>
    </row>
    <row r="314" spans="1:18" ht="15" customHeight="1" x14ac:dyDescent="0.15">
      <c r="B314" s="147">
        <v>8</v>
      </c>
      <c r="C314" s="147" t="e">
        <f>'報告書（事業主控）'!#REF!</f>
        <v>#REF!</v>
      </c>
      <c r="E314" s="147" t="e">
        <f>'報告書（事業主控）'!#REF!</f>
        <v>#REF!</v>
      </c>
      <c r="F314" s="147" t="e">
        <f>'報告書（事業主控）'!#REF!</f>
        <v>#REF!</v>
      </c>
      <c r="G314" s="225" t="str">
        <f>IF(ISERROR(VLOOKUP(E314,労務比率,'報告書（事業主控）'!#REF!,FALSE)),"",VLOOKUP(E314,労務比率,'報告書（事業主控）'!#REF!,FALSE))</f>
        <v/>
      </c>
      <c r="H314" s="225" t="str">
        <f>IF(ISERROR(VLOOKUP(E314,労務比率,'報告書（事業主控）'!#REF!+1,FALSE)),"",VLOOKUP(E314,労務比率,'報告書（事業主控）'!#REF!+1,FALSE))</f>
        <v/>
      </c>
      <c r="I314" s="147" t="e">
        <f>'報告書（事業主控）'!#REF!</f>
        <v>#REF!</v>
      </c>
      <c r="J314" s="147" t="e">
        <f>'報告書（事業主控）'!#REF!</f>
        <v>#REF!</v>
      </c>
      <c r="K314" s="147" t="e">
        <f>'報告書（事業主控）'!#REF!</f>
        <v>#REF!</v>
      </c>
      <c r="L314" s="309">
        <f t="shared" si="39"/>
        <v>0</v>
      </c>
      <c r="M314" s="225">
        <f t="shared" si="40"/>
        <v>0</v>
      </c>
      <c r="N314" s="313" t="e">
        <f t="shared" si="38"/>
        <v>#REF!</v>
      </c>
      <c r="O314" s="312" t="e">
        <f t="shared" si="37"/>
        <v>#REF!</v>
      </c>
      <c r="P314" s="313"/>
      <c r="Q314" s="313"/>
      <c r="R314" s="313" t="e">
        <f>IF(AND(J314=0,C314&gt;=設定シート!E$85,C314&lt;=設定シート!G$85),1,0)</f>
        <v>#REF!</v>
      </c>
    </row>
    <row r="315" spans="1:18" ht="15" customHeight="1" x14ac:dyDescent="0.15">
      <c r="B315" s="147">
        <v>9</v>
      </c>
      <c r="C315" s="147" t="e">
        <f>'報告書（事業主控）'!#REF!</f>
        <v>#REF!</v>
      </c>
      <c r="E315" s="147" t="e">
        <f>'報告書（事業主控）'!#REF!</f>
        <v>#REF!</v>
      </c>
      <c r="F315" s="147" t="e">
        <f>'報告書（事業主控）'!#REF!</f>
        <v>#REF!</v>
      </c>
      <c r="G315" s="225" t="str">
        <f>IF(ISERROR(VLOOKUP(E315,労務比率,'報告書（事業主控）'!#REF!,FALSE)),"",VLOOKUP(E315,労務比率,'報告書（事業主控）'!#REF!,FALSE))</f>
        <v/>
      </c>
      <c r="H315" s="225" t="str">
        <f>IF(ISERROR(VLOOKUP(E315,労務比率,'報告書（事業主控）'!#REF!+1,FALSE)),"",VLOOKUP(E315,労務比率,'報告書（事業主控）'!#REF!+1,FALSE))</f>
        <v/>
      </c>
      <c r="I315" s="147" t="e">
        <f>'報告書（事業主控）'!#REF!</f>
        <v>#REF!</v>
      </c>
      <c r="J315" s="147" t="e">
        <f>'報告書（事業主控）'!#REF!</f>
        <v>#REF!</v>
      </c>
      <c r="K315" s="147" t="e">
        <f>'報告書（事業主控）'!#REF!</f>
        <v>#REF!</v>
      </c>
      <c r="L315" s="309">
        <f t="shared" si="39"/>
        <v>0</v>
      </c>
      <c r="M315" s="225">
        <f t="shared" si="40"/>
        <v>0</v>
      </c>
      <c r="N315" s="313" t="e">
        <f t="shared" si="38"/>
        <v>#REF!</v>
      </c>
      <c r="O315" s="312" t="e">
        <f t="shared" si="37"/>
        <v>#REF!</v>
      </c>
      <c r="P315" s="313"/>
      <c r="Q315" s="313"/>
      <c r="R315" s="313" t="e">
        <f>IF(AND(J315=0,C315&gt;=設定シート!E$85,C315&lt;=設定シート!G$85),1,0)</f>
        <v>#REF!</v>
      </c>
    </row>
    <row r="316" spans="1:18" ht="15" customHeight="1" x14ac:dyDescent="0.15">
      <c r="P316" s="313"/>
      <c r="Q316" s="313"/>
      <c r="R316" s="313"/>
    </row>
    <row r="317" spans="1:18" ht="15" customHeight="1" x14ac:dyDescent="0.15">
      <c r="P317" s="313"/>
      <c r="Q317" s="313"/>
      <c r="R317" s="313"/>
    </row>
    <row r="318" spans="1:18" ht="15" customHeight="1" x14ac:dyDescent="0.15">
      <c r="P318" s="313"/>
      <c r="Q318" s="313"/>
      <c r="R318" s="313"/>
    </row>
    <row r="319" spans="1:18" ht="15" customHeight="1" x14ac:dyDescent="0.15">
      <c r="P319" s="313"/>
      <c r="Q319" s="313"/>
      <c r="R319" s="313"/>
    </row>
    <row r="320" spans="1:18" ht="15" customHeight="1" x14ac:dyDescent="0.15">
      <c r="P320" s="313"/>
      <c r="Q320" s="313"/>
      <c r="R320" s="313"/>
    </row>
    <row r="321" spans="16:18" ht="15" customHeight="1" x14ac:dyDescent="0.15">
      <c r="P321" s="313"/>
      <c r="Q321" s="313"/>
      <c r="R321" s="313"/>
    </row>
    <row r="322" spans="16:18" ht="15" customHeight="1" x14ac:dyDescent="0.15">
      <c r="P322" s="313"/>
      <c r="Q322" s="313"/>
      <c r="R322" s="313"/>
    </row>
    <row r="323" spans="16:18" ht="15" customHeight="1" x14ac:dyDescent="0.15">
      <c r="P323" s="313"/>
      <c r="Q323" s="313"/>
      <c r="R323" s="313"/>
    </row>
    <row r="324" spans="16:18" ht="15" customHeight="1" x14ac:dyDescent="0.15">
      <c r="P324" s="313"/>
      <c r="Q324" s="313"/>
      <c r="R324" s="313"/>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RowHeight="11.25" x14ac:dyDescent="0.15"/>
  <cols>
    <col min="1" max="2" width="2.625" style="136" customWidth="1"/>
    <col min="3" max="14" width="8.125" style="136" customWidth="1"/>
    <col min="15" max="16" width="9" style="136"/>
    <col min="17" max="17" width="31.875" style="136" bestFit="1" customWidth="1"/>
    <col min="18" max="18" width="9" style="136"/>
    <col min="19" max="19" width="31.875" style="136" customWidth="1"/>
    <col min="20" max="16384" width="9" style="136"/>
  </cols>
  <sheetData>
    <row r="2" spans="2:10" ht="18.75" x14ac:dyDescent="0.15">
      <c r="B2" s="186" t="s">
        <v>172</v>
      </c>
    </row>
    <row r="4" spans="2:10" x14ac:dyDescent="0.15">
      <c r="B4" s="136" t="s">
        <v>137</v>
      </c>
    </row>
    <row r="5" spans="2:10" s="135" customFormat="1" x14ac:dyDescent="0.15">
      <c r="C5" s="135" t="s">
        <v>170</v>
      </c>
      <c r="D5" s="187"/>
      <c r="E5" s="187"/>
      <c r="F5" s="187"/>
      <c r="G5" s="187"/>
      <c r="H5" s="187"/>
      <c r="I5" s="187"/>
    </row>
    <row r="6" spans="2:10" x14ac:dyDescent="0.15">
      <c r="C6" s="1036" t="s">
        <v>138</v>
      </c>
      <c r="D6" s="1037"/>
      <c r="E6" s="1037"/>
      <c r="F6" s="1037"/>
      <c r="G6" s="1037"/>
      <c r="H6" s="1037"/>
      <c r="I6" s="1037"/>
      <c r="J6" s="1038"/>
    </row>
    <row r="7" spans="2:10" x14ac:dyDescent="0.15">
      <c r="C7" s="1039"/>
      <c r="D7" s="1018"/>
      <c r="E7" s="1018"/>
      <c r="F7" s="1018"/>
      <c r="G7" s="1018"/>
      <c r="H7" s="1018"/>
      <c r="I7" s="1018"/>
      <c r="J7" s="1019"/>
    </row>
    <row r="8" spans="2:10" x14ac:dyDescent="0.15">
      <c r="C8" s="1048" t="s">
        <v>139</v>
      </c>
      <c r="D8" s="1052"/>
      <c r="E8" s="1036" t="s">
        <v>140</v>
      </c>
      <c r="F8" s="1037"/>
      <c r="G8" s="1037"/>
      <c r="H8" s="1037"/>
      <c r="I8" s="1037"/>
      <c r="J8" s="1038"/>
    </row>
    <row r="9" spans="2:10" x14ac:dyDescent="0.15">
      <c r="C9" s="1048"/>
      <c r="D9" s="1052"/>
      <c r="E9" s="1039"/>
      <c r="F9" s="1018"/>
      <c r="G9" s="1018"/>
      <c r="H9" s="1018"/>
      <c r="I9" s="1018"/>
      <c r="J9" s="1019"/>
    </row>
    <row r="10" spans="2:10" ht="11.25" customHeight="1" x14ac:dyDescent="0.15">
      <c r="C10" s="1048"/>
      <c r="D10" s="1052"/>
      <c r="E10" s="1048" t="s">
        <v>180</v>
      </c>
      <c r="F10" s="1049"/>
      <c r="G10" s="1048" t="s">
        <v>173</v>
      </c>
      <c r="H10" s="1049"/>
      <c r="I10" s="1048" t="s">
        <v>174</v>
      </c>
      <c r="J10" s="1049"/>
    </row>
    <row r="11" spans="2:10" ht="11.25" customHeight="1" x14ac:dyDescent="0.15">
      <c r="C11" s="1053"/>
      <c r="D11" s="1054"/>
      <c r="E11" s="1050"/>
      <c r="F11" s="1051"/>
      <c r="G11" s="1050"/>
      <c r="H11" s="1051"/>
      <c r="I11" s="1050"/>
      <c r="J11" s="1051"/>
    </row>
    <row r="12" spans="2:10" x14ac:dyDescent="0.15">
      <c r="C12" s="180" t="s">
        <v>166</v>
      </c>
      <c r="D12" s="183" t="s">
        <v>167</v>
      </c>
      <c r="E12" s="180" t="s">
        <v>166</v>
      </c>
      <c r="F12" s="183" t="s">
        <v>167</v>
      </c>
      <c r="G12" s="180" t="s">
        <v>0</v>
      </c>
      <c r="H12" s="183" t="s">
        <v>167</v>
      </c>
      <c r="I12" s="180" t="s">
        <v>0</v>
      </c>
      <c r="J12" s="183" t="s">
        <v>167</v>
      </c>
    </row>
    <row r="13" spans="2:10" x14ac:dyDescent="0.15">
      <c r="C13" s="184">
        <v>2007</v>
      </c>
      <c r="D13" s="183" t="s">
        <v>168</v>
      </c>
      <c r="E13" s="184">
        <v>2015</v>
      </c>
      <c r="F13" s="183" t="s">
        <v>168</v>
      </c>
      <c r="G13" s="184">
        <v>2018</v>
      </c>
      <c r="H13" s="183" t="s">
        <v>168</v>
      </c>
      <c r="I13" s="184">
        <v>2018</v>
      </c>
      <c r="J13" s="183" t="s">
        <v>169</v>
      </c>
    </row>
    <row r="14" spans="2:10" x14ac:dyDescent="0.15">
      <c r="C14" s="990" t="str">
        <f>TEXT(DATE(LEFT(C13,4),1,1),"ggge年")&amp;D13</f>
        <v>平成19年3月31日</v>
      </c>
      <c r="D14" s="985"/>
      <c r="E14" s="990" t="str">
        <f>TEXT(DATE(LEFT(E13,4),1,1),"ggge年")&amp;F13</f>
        <v>平成27年3月31日</v>
      </c>
      <c r="F14" s="985"/>
      <c r="G14" s="990" t="str">
        <f>TEXT(DATE(LEFT(G13,4),1,1),"ggge年")&amp;H13</f>
        <v>平成30年3月31日</v>
      </c>
      <c r="H14" s="985"/>
      <c r="I14" s="990" t="str">
        <f>TEXT(DATE(LEFT(I13,4),1,1),"ggge年")&amp;J13</f>
        <v>平成30年4月1日</v>
      </c>
      <c r="J14" s="985"/>
    </row>
    <row r="15" spans="2:10" x14ac:dyDescent="0.15">
      <c r="C15" s="989">
        <f>DATEVALUE(C14)</f>
        <v>39172</v>
      </c>
      <c r="D15" s="988"/>
      <c r="E15" s="989">
        <f>DATEVALUE(E14)</f>
        <v>42094</v>
      </c>
      <c r="F15" s="988"/>
      <c r="G15" s="989">
        <f>DATEVALUE(G14)</f>
        <v>43190</v>
      </c>
      <c r="H15" s="988"/>
      <c r="I15" s="989">
        <f>DATEVALUE(I14)</f>
        <v>43191</v>
      </c>
      <c r="J15" s="988"/>
    </row>
    <row r="18" spans="2:16" x14ac:dyDescent="0.15">
      <c r="B18" s="136" t="s">
        <v>141</v>
      </c>
    </row>
    <row r="19" spans="2:16" s="135" customFormat="1" x14ac:dyDescent="0.15">
      <c r="C19" s="135" t="s">
        <v>171</v>
      </c>
      <c r="D19" s="187"/>
      <c r="E19" s="187"/>
      <c r="F19" s="187"/>
      <c r="G19" s="187"/>
      <c r="H19" s="187"/>
      <c r="I19" s="187"/>
    </row>
    <row r="20" spans="2:16" x14ac:dyDescent="0.15">
      <c r="C20" s="142" t="s">
        <v>142</v>
      </c>
      <c r="D20" s="166">
        <v>1</v>
      </c>
      <c r="E20" s="167" t="s">
        <v>143</v>
      </c>
    </row>
    <row r="21" spans="2:16" x14ac:dyDescent="0.15">
      <c r="C21" s="142" t="s">
        <v>144</v>
      </c>
      <c r="D21" s="166">
        <v>2</v>
      </c>
      <c r="E21" s="167" t="s">
        <v>145</v>
      </c>
    </row>
    <row r="24" spans="2:16" x14ac:dyDescent="0.15">
      <c r="B24" s="136" t="s">
        <v>178</v>
      </c>
    </row>
    <row r="25" spans="2:16" x14ac:dyDescent="0.15">
      <c r="C25" s="136" t="s">
        <v>179</v>
      </c>
    </row>
    <row r="26" spans="2:16" x14ac:dyDescent="0.15">
      <c r="D26" s="166">
        <v>32</v>
      </c>
    </row>
    <row r="29" spans="2:16" x14ac:dyDescent="0.15">
      <c r="B29" s="136" t="s">
        <v>146</v>
      </c>
    </row>
    <row r="30" spans="2:16" x14ac:dyDescent="0.15">
      <c r="C30" s="136" t="s">
        <v>147</v>
      </c>
    </row>
    <row r="31" spans="2:16" ht="11.25" customHeight="1" x14ac:dyDescent="0.15">
      <c r="C31" s="1036" t="s">
        <v>208</v>
      </c>
      <c r="D31" s="1037"/>
      <c r="E31" s="1037"/>
      <c r="F31" s="1037"/>
      <c r="G31" s="1037"/>
      <c r="H31" s="1037"/>
      <c r="I31" s="1037"/>
      <c r="J31" s="1037"/>
      <c r="K31" s="1037"/>
      <c r="L31" s="1037"/>
      <c r="M31" s="1037"/>
      <c r="N31" s="1037"/>
      <c r="O31" s="1037"/>
      <c r="P31" s="1038"/>
    </row>
    <row r="32" spans="2:16" ht="11.25" customHeight="1" x14ac:dyDescent="0.15">
      <c r="C32" s="1039"/>
      <c r="D32" s="1018"/>
      <c r="E32" s="1018"/>
      <c r="F32" s="1018"/>
      <c r="G32" s="1018"/>
      <c r="H32" s="1018"/>
      <c r="I32" s="1018"/>
      <c r="J32" s="1018"/>
      <c r="K32" s="1018"/>
      <c r="L32" s="1018"/>
      <c r="M32" s="1018"/>
      <c r="N32" s="1018"/>
      <c r="O32" s="1018"/>
      <c r="P32" s="1019"/>
    </row>
    <row r="33" spans="3:19" ht="11.25" customHeight="1" x14ac:dyDescent="0.15">
      <c r="C33" s="1040" t="s">
        <v>209</v>
      </c>
      <c r="D33" s="1041"/>
      <c r="E33" s="1041"/>
      <c r="F33" s="1041"/>
      <c r="G33" s="1042" t="s">
        <v>210</v>
      </c>
      <c r="H33" s="1041"/>
      <c r="I33" s="1041"/>
      <c r="J33" s="1043"/>
      <c r="K33" s="1042" t="s">
        <v>211</v>
      </c>
      <c r="L33" s="1041"/>
      <c r="M33" s="1041"/>
      <c r="N33" s="1043"/>
      <c r="O33" s="1042" t="s">
        <v>212</v>
      </c>
      <c r="P33" s="648"/>
    </row>
    <row r="34" spans="3:19" ht="11.25" customHeight="1" x14ac:dyDescent="0.15">
      <c r="C34" s="219">
        <v>2009</v>
      </c>
      <c r="D34" s="220" t="s">
        <v>169</v>
      </c>
      <c r="E34" s="221">
        <v>2012</v>
      </c>
      <c r="F34" s="222" t="s">
        <v>168</v>
      </c>
      <c r="G34" s="223">
        <f>E34</f>
        <v>2012</v>
      </c>
      <c r="H34" s="220" t="s">
        <v>169</v>
      </c>
      <c r="I34" s="221">
        <v>2015</v>
      </c>
      <c r="J34" s="222" t="s">
        <v>168</v>
      </c>
      <c r="K34" s="223">
        <f>I34</f>
        <v>2015</v>
      </c>
      <c r="L34" s="220" t="s">
        <v>169</v>
      </c>
      <c r="M34" s="221">
        <v>2018</v>
      </c>
      <c r="N34" s="222" t="s">
        <v>168</v>
      </c>
      <c r="O34" s="223">
        <f>M34</f>
        <v>2018</v>
      </c>
      <c r="P34" s="220" t="s">
        <v>169</v>
      </c>
    </row>
    <row r="35" spans="3:19" ht="11.25" customHeight="1" x14ac:dyDescent="0.15">
      <c r="C35" s="990" t="str">
        <f>TEXT(DATE(LEFT(C34,4),1,1),"ggge年")&amp;D34</f>
        <v>平成21年4月1日</v>
      </c>
      <c r="D35" s="985"/>
      <c r="E35" s="983" t="str">
        <f>TEXT(DATE(LEFT(E34,4),1,1),"ggge年")&amp;F34</f>
        <v>平成24年3月31日</v>
      </c>
      <c r="F35" s="984"/>
      <c r="G35" s="983" t="str">
        <f>TEXT(DATE(LEFT(G34,4),1,1),"ggge年")&amp;H34</f>
        <v>平成24年4月1日</v>
      </c>
      <c r="H35" s="985"/>
      <c r="I35" s="983" t="str">
        <f>TEXT(DATE(LEFT(I34,4),1,1),"ggge年")&amp;J34</f>
        <v>平成27年3月31日</v>
      </c>
      <c r="J35" s="984"/>
      <c r="K35" s="983" t="str">
        <f>TEXT(DATE(LEFT(K34,4),1,1),"ggge年")&amp;L34</f>
        <v>平成27年4月1日</v>
      </c>
      <c r="L35" s="985"/>
      <c r="M35" s="983" t="str">
        <f>TEXT(DATE(LEFT(M34,4),1,1),"ggge年")&amp;N34</f>
        <v>平成30年3月31日</v>
      </c>
      <c r="N35" s="984"/>
      <c r="O35" s="983" t="str">
        <f>TEXT(DATE(LEFT(O34,4),1,1),"ggge年")&amp;P34</f>
        <v>平成30年4月1日</v>
      </c>
      <c r="P35" s="985"/>
    </row>
    <row r="36" spans="3:19" ht="11.25" customHeight="1" x14ac:dyDescent="0.15">
      <c r="C36" s="989">
        <f>DATEVALUE(C35)</f>
        <v>39904</v>
      </c>
      <c r="D36" s="988"/>
      <c r="E36" s="986">
        <f>DATEVALUE(E35)</f>
        <v>40999</v>
      </c>
      <c r="F36" s="987"/>
      <c r="G36" s="986">
        <f>DATEVALUE(G35)</f>
        <v>41000</v>
      </c>
      <c r="H36" s="988"/>
      <c r="I36" s="986">
        <f>DATEVALUE(I35)</f>
        <v>42094</v>
      </c>
      <c r="J36" s="987"/>
      <c r="K36" s="986">
        <f>DATEVALUE(K35)</f>
        <v>42095</v>
      </c>
      <c r="L36" s="988"/>
      <c r="M36" s="986">
        <f>DATEVALUE(M35)</f>
        <v>43190</v>
      </c>
      <c r="N36" s="987"/>
      <c r="O36" s="986">
        <f>DATEVALUE(O35)</f>
        <v>43191</v>
      </c>
      <c r="P36" s="988"/>
    </row>
    <row r="37" spans="3:19" ht="12" thickBot="1" x14ac:dyDescent="0.2"/>
    <row r="38" spans="3:19" ht="13.5" x14ac:dyDescent="0.15">
      <c r="C38" s="1011" t="s">
        <v>84</v>
      </c>
      <c r="D38" s="1012"/>
      <c r="E38" s="1012"/>
      <c r="F38" s="1013"/>
      <c r="G38" s="1020" t="s">
        <v>72</v>
      </c>
      <c r="H38" s="650"/>
      <c r="I38" s="650"/>
      <c r="J38" s="650"/>
      <c r="K38" s="650"/>
      <c r="L38" s="650"/>
      <c r="M38" s="650"/>
      <c r="N38" s="651"/>
    </row>
    <row r="39" spans="3:19" ht="11.25" customHeight="1" x14ac:dyDescent="0.15">
      <c r="C39" s="1014"/>
      <c r="D39" s="1015"/>
      <c r="E39" s="1015"/>
      <c r="F39" s="1016"/>
      <c r="G39" s="1021" t="str">
        <f>C33&amp;CHAR(10)&amp;"工事開始日が"&amp;CHAR(10)&amp;C35&amp;"～"&amp;CHAR(10)&amp;E35&amp;CHAR(10)&amp;"のもの"</f>
        <v>①
工事開始日が
平成21年4月1日～
平成24年3月31日
のもの</v>
      </c>
      <c r="H39" s="1022"/>
      <c r="I39" s="1027" t="str">
        <f>G33&amp;CHAR(10)&amp;"工事開始日が"&amp;CHAR(10)&amp;G35&amp;"～"&amp;CHAR(10)&amp;I35&amp;CHAR(10)&amp;"のもの"</f>
        <v>②
工事開始日が
平成24年4月1日～
平成27年3月31日
のもの</v>
      </c>
      <c r="J39" s="1022"/>
      <c r="K39" s="1027" t="str">
        <f>K33&amp;CHAR(10)&amp;"工事開始日が"&amp;CHAR(10)&amp;K35&amp;"～"&amp;CHAR(10)&amp;M35&amp;CHAR(10)&amp;"のもの"</f>
        <v>③
工事開始日が
平成27年4月1日～
平成30年3月31日
のもの</v>
      </c>
      <c r="L39" s="1022"/>
      <c r="M39" s="1030" t="str">
        <f>O33&amp;CHAR(10)&amp;"工事開始日が"&amp;CHAR(10)&amp;O35&amp;CHAR(10)&amp;"以降のもの"</f>
        <v>④
工事開始日が
平成30年4月1日
以降のもの</v>
      </c>
      <c r="N39" s="1031"/>
    </row>
    <row r="40" spans="3:19" ht="11.25" customHeight="1" x14ac:dyDescent="0.15">
      <c r="C40" s="1014"/>
      <c r="D40" s="1015"/>
      <c r="E40" s="1015"/>
      <c r="F40" s="1016"/>
      <c r="G40" s="1023"/>
      <c r="H40" s="1024"/>
      <c r="I40" s="1028"/>
      <c r="J40" s="1024"/>
      <c r="K40" s="1028"/>
      <c r="L40" s="1024"/>
      <c r="M40" s="1032"/>
      <c r="N40" s="1033"/>
    </row>
    <row r="41" spans="3:19" ht="11.25" customHeight="1" x14ac:dyDescent="0.15">
      <c r="C41" s="1014"/>
      <c r="D41" s="1015"/>
      <c r="E41" s="1015"/>
      <c r="F41" s="1016"/>
      <c r="G41" s="1023"/>
      <c r="H41" s="1024"/>
      <c r="I41" s="1028"/>
      <c r="J41" s="1024"/>
      <c r="K41" s="1028"/>
      <c r="L41" s="1024"/>
      <c r="M41" s="1032"/>
      <c r="N41" s="1033"/>
    </row>
    <row r="42" spans="3:19" x14ac:dyDescent="0.15">
      <c r="C42" s="1014"/>
      <c r="D42" s="1015"/>
      <c r="E42" s="1015"/>
      <c r="F42" s="1016"/>
      <c r="G42" s="1023"/>
      <c r="H42" s="1024"/>
      <c r="I42" s="1028"/>
      <c r="J42" s="1024"/>
      <c r="K42" s="1028"/>
      <c r="L42" s="1024"/>
      <c r="M42" s="1032"/>
      <c r="N42" s="1033"/>
    </row>
    <row r="43" spans="3:19" x14ac:dyDescent="0.15">
      <c r="C43" s="1014"/>
      <c r="D43" s="1015"/>
      <c r="E43" s="1015"/>
      <c r="F43" s="1016"/>
      <c r="G43" s="1025"/>
      <c r="H43" s="1026"/>
      <c r="I43" s="1029"/>
      <c r="J43" s="1026"/>
      <c r="K43" s="1029"/>
      <c r="L43" s="1026"/>
      <c r="M43" s="1034"/>
      <c r="N43" s="1035"/>
    </row>
    <row r="44" spans="3:19" x14ac:dyDescent="0.15">
      <c r="C44" s="1017"/>
      <c r="D44" s="1018"/>
      <c r="E44" s="1018"/>
      <c r="F44" s="1019"/>
      <c r="G44" s="168" t="s">
        <v>148</v>
      </c>
      <c r="H44" s="168" t="s">
        <v>73</v>
      </c>
      <c r="I44" s="168" t="s">
        <v>148</v>
      </c>
      <c r="J44" s="168" t="s">
        <v>73</v>
      </c>
      <c r="K44" s="168" t="s">
        <v>148</v>
      </c>
      <c r="L44" s="168" t="s">
        <v>73</v>
      </c>
      <c r="M44" s="168" t="s">
        <v>148</v>
      </c>
      <c r="N44" s="169" t="s">
        <v>73</v>
      </c>
    </row>
    <row r="45" spans="3:19" ht="13.5" x14ac:dyDescent="0.15">
      <c r="C45" s="1008" t="s">
        <v>149</v>
      </c>
      <c r="D45" s="1009"/>
      <c r="E45" s="1009"/>
      <c r="F45" s="1010"/>
      <c r="G45" s="170" t="s">
        <v>257</v>
      </c>
      <c r="H45" s="270" t="s">
        <v>260</v>
      </c>
      <c r="I45" s="271">
        <v>18</v>
      </c>
      <c r="J45" s="270">
        <v>89</v>
      </c>
      <c r="K45" s="271">
        <v>19</v>
      </c>
      <c r="L45" s="270">
        <v>79</v>
      </c>
      <c r="M45" s="272">
        <v>19</v>
      </c>
      <c r="N45" s="171">
        <v>62</v>
      </c>
      <c r="Q45" s="182" t="str">
        <f>C45</f>
        <v>31 水力発電施設、ずい道等新設事業</v>
      </c>
    </row>
    <row r="46" spans="3:19" ht="13.5" x14ac:dyDescent="0.15">
      <c r="C46" s="1008" t="s">
        <v>150</v>
      </c>
      <c r="D46" s="1009"/>
      <c r="E46" s="1009"/>
      <c r="F46" s="1010"/>
      <c r="G46" s="172" t="s">
        <v>258</v>
      </c>
      <c r="H46" s="273" t="s">
        <v>257</v>
      </c>
      <c r="I46" s="274">
        <v>20</v>
      </c>
      <c r="J46" s="273">
        <v>16</v>
      </c>
      <c r="K46" s="274">
        <v>20</v>
      </c>
      <c r="L46" s="273">
        <v>11</v>
      </c>
      <c r="M46" s="275">
        <v>19</v>
      </c>
      <c r="N46" s="173">
        <v>11</v>
      </c>
      <c r="Q46" s="182" t="str">
        <f t="shared" ref="Q46:Q53" si="0">C46</f>
        <v>32 道路新設事業</v>
      </c>
    </row>
    <row r="47" spans="3:19" ht="13.5" x14ac:dyDescent="0.15">
      <c r="C47" s="1008" t="s">
        <v>151</v>
      </c>
      <c r="D47" s="1009"/>
      <c r="E47" s="1009"/>
      <c r="F47" s="1010"/>
      <c r="G47" s="172" t="s">
        <v>257</v>
      </c>
      <c r="H47" s="273" t="s">
        <v>260</v>
      </c>
      <c r="I47" s="274">
        <v>18</v>
      </c>
      <c r="J47" s="273">
        <v>10</v>
      </c>
      <c r="K47" s="274">
        <v>18</v>
      </c>
      <c r="L47" s="273">
        <v>9</v>
      </c>
      <c r="M47" s="275">
        <v>17</v>
      </c>
      <c r="N47" s="173">
        <v>9</v>
      </c>
      <c r="Q47" s="182" t="str">
        <f t="shared" si="0"/>
        <v>33 舗装工事業</v>
      </c>
      <c r="S47" s="182"/>
    </row>
    <row r="48" spans="3:19" ht="13.5" x14ac:dyDescent="0.15">
      <c r="C48" s="1008" t="s">
        <v>152</v>
      </c>
      <c r="D48" s="1009"/>
      <c r="E48" s="1009"/>
      <c r="F48" s="1010"/>
      <c r="G48" s="172" t="s">
        <v>259</v>
      </c>
      <c r="H48" s="273" t="s">
        <v>261</v>
      </c>
      <c r="I48" s="274">
        <v>23</v>
      </c>
      <c r="J48" s="273">
        <v>17</v>
      </c>
      <c r="K48" s="274">
        <v>25</v>
      </c>
      <c r="L48" s="273">
        <v>9.5</v>
      </c>
      <c r="M48" s="275">
        <v>24</v>
      </c>
      <c r="N48" s="173">
        <v>9</v>
      </c>
      <c r="Q48" s="182" t="str">
        <f t="shared" si="0"/>
        <v>34 鉄道又は軌道新設事業</v>
      </c>
    </row>
    <row r="49" spans="2:19" ht="13.5" x14ac:dyDescent="0.15">
      <c r="C49" s="1008" t="s">
        <v>153</v>
      </c>
      <c r="D49" s="1009"/>
      <c r="E49" s="1009"/>
      <c r="F49" s="1010"/>
      <c r="G49" s="172" t="s">
        <v>257</v>
      </c>
      <c r="H49" s="273" t="s">
        <v>258</v>
      </c>
      <c r="I49" s="274">
        <v>21</v>
      </c>
      <c r="J49" s="273">
        <v>13</v>
      </c>
      <c r="K49" s="274">
        <v>23</v>
      </c>
      <c r="L49" s="273">
        <v>11</v>
      </c>
      <c r="M49" s="275">
        <v>23</v>
      </c>
      <c r="N49" s="173">
        <v>9.5</v>
      </c>
      <c r="Q49" s="182" t="str">
        <f t="shared" si="0"/>
        <v>35 建築事業
（既設建築物設備工事業を除く）</v>
      </c>
    </row>
    <row r="50" spans="2:19" ht="13.5" x14ac:dyDescent="0.15">
      <c r="C50" s="1008" t="s">
        <v>154</v>
      </c>
      <c r="D50" s="1009"/>
      <c r="E50" s="1009"/>
      <c r="F50" s="1010"/>
      <c r="G50" s="172" t="s">
        <v>260</v>
      </c>
      <c r="H50" s="273" t="s">
        <v>260</v>
      </c>
      <c r="I50" s="274">
        <v>22</v>
      </c>
      <c r="J50" s="273">
        <v>15</v>
      </c>
      <c r="K50" s="274">
        <v>23</v>
      </c>
      <c r="L50" s="273">
        <v>15</v>
      </c>
      <c r="M50" s="275">
        <v>23</v>
      </c>
      <c r="N50" s="173">
        <v>12</v>
      </c>
      <c r="Q50" s="182" t="str">
        <f t="shared" si="0"/>
        <v>38 既設建築物設備工事業</v>
      </c>
    </row>
    <row r="51" spans="2:19" ht="13.5" x14ac:dyDescent="0.15">
      <c r="C51" s="1008" t="s">
        <v>155</v>
      </c>
      <c r="D51" s="1009"/>
      <c r="E51" s="1009"/>
      <c r="F51" s="1010"/>
      <c r="G51" s="172" t="s">
        <v>260</v>
      </c>
      <c r="H51" s="273" t="s">
        <v>262</v>
      </c>
      <c r="I51" s="274">
        <v>38</v>
      </c>
      <c r="J51" s="273">
        <v>7.5</v>
      </c>
      <c r="K51" s="274">
        <v>40</v>
      </c>
      <c r="L51" s="273">
        <v>6.5</v>
      </c>
      <c r="M51" s="275">
        <v>38</v>
      </c>
      <c r="N51" s="173">
        <v>6.5</v>
      </c>
      <c r="Q51" s="182" t="str">
        <f t="shared" si="0"/>
        <v>36 機械装置(組立て又は取付け）</v>
      </c>
      <c r="S51" s="182" t="str">
        <f>$C51</f>
        <v>36 機械装置(組立て又は取付け）</v>
      </c>
    </row>
    <row r="52" spans="2:19" ht="13.5" x14ac:dyDescent="0.15">
      <c r="C52" s="1008" t="s">
        <v>156</v>
      </c>
      <c r="D52" s="1009"/>
      <c r="E52" s="1009"/>
      <c r="F52" s="1010"/>
      <c r="G52" s="172" t="s">
        <v>257</v>
      </c>
      <c r="H52" s="273" t="s">
        <v>260</v>
      </c>
      <c r="I52" s="274">
        <v>21</v>
      </c>
      <c r="J52" s="273">
        <v>7.5</v>
      </c>
      <c r="K52" s="274">
        <v>22</v>
      </c>
      <c r="L52" s="273">
        <v>6.5</v>
      </c>
      <c r="M52" s="275">
        <v>21</v>
      </c>
      <c r="N52" s="173">
        <v>6.5</v>
      </c>
      <c r="Q52" s="182" t="str">
        <f t="shared" si="0"/>
        <v>36 機械装置(その他のもの）</v>
      </c>
      <c r="S52" s="182" t="str">
        <f>$C52</f>
        <v>36 機械装置(その他のもの）</v>
      </c>
    </row>
    <row r="53" spans="2:19" ht="14.25" thickBot="1" x14ac:dyDescent="0.2">
      <c r="C53" s="1045" t="s">
        <v>157</v>
      </c>
      <c r="D53" s="1046"/>
      <c r="E53" s="1046"/>
      <c r="F53" s="1047"/>
      <c r="G53" s="174" t="s">
        <v>258</v>
      </c>
      <c r="H53" s="276" t="s">
        <v>259</v>
      </c>
      <c r="I53" s="277">
        <v>23</v>
      </c>
      <c r="J53" s="276">
        <v>19</v>
      </c>
      <c r="K53" s="277">
        <v>24</v>
      </c>
      <c r="L53" s="276">
        <v>17</v>
      </c>
      <c r="M53" s="278">
        <v>24</v>
      </c>
      <c r="N53" s="175">
        <v>15</v>
      </c>
      <c r="Q53" s="182" t="str">
        <f t="shared" si="0"/>
        <v>37 その他の建設事業</v>
      </c>
    </row>
    <row r="55" spans="2:19" x14ac:dyDescent="0.15">
      <c r="C55" s="136" t="s">
        <v>158</v>
      </c>
    </row>
    <row r="56" spans="2:19" x14ac:dyDescent="0.15">
      <c r="C56" s="136" t="s">
        <v>159</v>
      </c>
    </row>
    <row r="59" spans="2:19" x14ac:dyDescent="0.15">
      <c r="B59" s="136" t="s">
        <v>163</v>
      </c>
    </row>
    <row r="60" spans="2:19" x14ac:dyDescent="0.15">
      <c r="C60" s="136" t="s">
        <v>164</v>
      </c>
      <c r="D60" s="2"/>
      <c r="E60" s="2"/>
      <c r="F60" s="2"/>
      <c r="G60" s="2"/>
      <c r="H60" s="2"/>
      <c r="I60" s="2"/>
    </row>
    <row r="61" spans="2:19" ht="11.25" customHeight="1" x14ac:dyDescent="0.15">
      <c r="C61" s="142"/>
      <c r="D61" s="181"/>
    </row>
    <row r="62" spans="2:19" ht="11.25" customHeight="1" x14ac:dyDescent="0.15">
      <c r="C62" s="142"/>
      <c r="D62" s="181" t="s">
        <v>165</v>
      </c>
    </row>
    <row r="65" spans="2:10" x14ac:dyDescent="0.15">
      <c r="B65" s="136" t="s">
        <v>175</v>
      </c>
    </row>
    <row r="66" spans="2:10" ht="12" thickBot="1" x14ac:dyDescent="0.2">
      <c r="B66" s="135"/>
      <c r="C66" s="135" t="s">
        <v>176</v>
      </c>
      <c r="D66" s="187"/>
    </row>
    <row r="67" spans="2:10" ht="13.5" x14ac:dyDescent="0.15">
      <c r="C67" s="1044" t="s">
        <v>72</v>
      </c>
      <c r="D67" s="650"/>
      <c r="E67" s="650"/>
      <c r="F67" s="650"/>
      <c r="G67" s="650"/>
      <c r="H67" s="650"/>
      <c r="I67" s="650"/>
      <c r="J67" s="651"/>
    </row>
    <row r="68" spans="2:10" ht="11.25" customHeight="1" x14ac:dyDescent="0.15">
      <c r="C68" s="991" t="str">
        <f>$C$14&amp;CHAR(10)&amp;"以前のもの"&amp;CHAR(10)&amp;"(計算に使用しない)"</f>
        <v>平成19年3月31日
以前のもの
(計算に使用しない)</v>
      </c>
      <c r="D68" s="992"/>
      <c r="E68" s="997" t="str">
        <f>$E$14&amp;CHAR(10)&amp;"以前のもの"</f>
        <v>平成27年3月31日
以前のもの</v>
      </c>
      <c r="F68" s="997"/>
      <c r="G68" s="997" t="str">
        <f>$G$14&amp;CHAR(10)&amp;"以前のもの"</f>
        <v>平成30年3月31日
以前のもの</v>
      </c>
      <c r="H68" s="997"/>
      <c r="I68" s="997" t="str">
        <f>$I$14&amp;CHAR(10)&amp;"以降のもの"</f>
        <v>平成30年4月1日
以降のもの</v>
      </c>
      <c r="J68" s="1000"/>
    </row>
    <row r="69" spans="2:10" x14ac:dyDescent="0.15">
      <c r="C69" s="993"/>
      <c r="D69" s="994"/>
      <c r="E69" s="998"/>
      <c r="F69" s="998"/>
      <c r="G69" s="998"/>
      <c r="H69" s="998"/>
      <c r="I69" s="998"/>
      <c r="J69" s="1001"/>
    </row>
    <row r="70" spans="2:10" x14ac:dyDescent="0.15">
      <c r="C70" s="993"/>
      <c r="D70" s="994"/>
      <c r="E70" s="998"/>
      <c r="F70" s="998"/>
      <c r="G70" s="998"/>
      <c r="H70" s="998"/>
      <c r="I70" s="998"/>
      <c r="J70" s="1001"/>
    </row>
    <row r="71" spans="2:10" x14ac:dyDescent="0.15">
      <c r="C71" s="995"/>
      <c r="D71" s="996"/>
      <c r="E71" s="999"/>
      <c r="F71" s="999"/>
      <c r="G71" s="999"/>
      <c r="H71" s="999"/>
      <c r="I71" s="999"/>
      <c r="J71" s="1002"/>
    </row>
    <row r="72" spans="2:10" ht="12" thickBot="1" x14ac:dyDescent="0.2">
      <c r="C72" s="1003" t="s">
        <v>177</v>
      </c>
      <c r="D72" s="1004"/>
      <c r="E72" s="1005">
        <v>0.6</v>
      </c>
      <c r="F72" s="1006"/>
      <c r="G72" s="1005">
        <v>0.6</v>
      </c>
      <c r="H72" s="1006"/>
      <c r="I72" s="1005">
        <v>0.6</v>
      </c>
      <c r="J72" s="1007"/>
    </row>
    <row r="73" spans="2:10" x14ac:dyDescent="0.15">
      <c r="C73" s="136" t="s">
        <v>181</v>
      </c>
    </row>
    <row r="76" spans="2:10" x14ac:dyDescent="0.15">
      <c r="B76" s="136" t="s">
        <v>229</v>
      </c>
    </row>
    <row r="77" spans="2:10" x14ac:dyDescent="0.15">
      <c r="B77" s="135"/>
      <c r="C77" s="135" t="s">
        <v>236</v>
      </c>
      <c r="D77" s="187"/>
      <c r="E77" s="187"/>
      <c r="F77" s="187"/>
      <c r="G77" s="187"/>
      <c r="H77" s="187"/>
      <c r="I77" s="187"/>
      <c r="J77" s="135"/>
    </row>
    <row r="78" spans="2:10" x14ac:dyDescent="0.15">
      <c r="C78" s="1055" t="str">
        <f>"工事開始日が"&amp;CHAR(10)&amp;$C$84&amp;CHAR(10)&amp;"以前のもの"</f>
        <v>工事開始日が
平成25年9月30日
以前のもの</v>
      </c>
      <c r="D78" s="1056"/>
      <c r="E78" s="1055" t="str">
        <f>"工事開始日が"&amp;CHAR(10)&amp;$E$84&amp;"～"&amp;$G$84&amp;CHAR(10)&amp;"までのもの"</f>
        <v>工事開始日が
平成25年10月1日～平成27年3月31日
までのもの</v>
      </c>
      <c r="F78" s="1057"/>
      <c r="G78" s="1058"/>
      <c r="H78" s="1059"/>
      <c r="I78" s="1055" t="str">
        <f>"工事開始日が"&amp;CHAR(10)&amp;$I$84&amp;CHAR(10)&amp;"以降のもの"</f>
        <v>工事開始日が
平成27年4月1日
以降のもの</v>
      </c>
      <c r="J78" s="1056"/>
    </row>
    <row r="79" spans="2:10" x14ac:dyDescent="0.15">
      <c r="C79" s="1048"/>
      <c r="D79" s="1049"/>
      <c r="E79" s="1048"/>
      <c r="F79" s="1060"/>
      <c r="G79" s="1061"/>
      <c r="H79" s="1062"/>
      <c r="I79" s="1048"/>
      <c r="J79" s="1049"/>
    </row>
    <row r="80" spans="2:10" x14ac:dyDescent="0.15">
      <c r="C80" s="1050"/>
      <c r="D80" s="1051"/>
      <c r="E80" s="1050"/>
      <c r="F80" s="1063"/>
      <c r="G80" s="1064"/>
      <c r="H80" s="1065"/>
      <c r="I80" s="1050"/>
      <c r="J80" s="1051"/>
    </row>
    <row r="81" spans="3:10" x14ac:dyDescent="0.15">
      <c r="C81" s="1066" t="s">
        <v>232</v>
      </c>
      <c r="D81" s="1067"/>
      <c r="E81" s="1066" t="s">
        <v>233</v>
      </c>
      <c r="F81" s="1068"/>
      <c r="G81" s="1068"/>
      <c r="H81" s="1067"/>
      <c r="I81" s="1066" t="s">
        <v>232</v>
      </c>
      <c r="J81" s="1067"/>
    </row>
    <row r="82" spans="3:10" x14ac:dyDescent="0.15">
      <c r="C82" s="281" t="s">
        <v>0</v>
      </c>
      <c r="D82" s="183" t="s">
        <v>167</v>
      </c>
      <c r="E82" s="281" t="s">
        <v>0</v>
      </c>
      <c r="F82" s="183" t="s">
        <v>167</v>
      </c>
      <c r="G82" s="281" t="s">
        <v>0</v>
      </c>
      <c r="H82" s="183" t="s">
        <v>167</v>
      </c>
      <c r="I82" s="281" t="s">
        <v>0</v>
      </c>
      <c r="J82" s="183" t="s">
        <v>167</v>
      </c>
    </row>
    <row r="83" spans="3:10" x14ac:dyDescent="0.15">
      <c r="C83" s="184">
        <v>2013</v>
      </c>
      <c r="D83" s="282" t="s">
        <v>230</v>
      </c>
      <c r="E83" s="283">
        <v>2013</v>
      </c>
      <c r="F83" s="282" t="s">
        <v>231</v>
      </c>
      <c r="G83" s="283">
        <v>2015</v>
      </c>
      <c r="H83" s="282" t="s">
        <v>168</v>
      </c>
      <c r="I83" s="283">
        <v>2015</v>
      </c>
      <c r="J83" s="282" t="s">
        <v>169</v>
      </c>
    </row>
    <row r="84" spans="3:10" x14ac:dyDescent="0.15">
      <c r="C84" s="990" t="str">
        <f>TEXT(DATE(LEFT(C83,4),1,1),"ggge年")&amp;D83</f>
        <v>平成25年9月30日</v>
      </c>
      <c r="D84" s="985"/>
      <c r="E84" s="990" t="str">
        <f>TEXT(DATE(LEFT(E83,4),1,1),"ggge年")&amp;F83</f>
        <v>平成25年10月1日</v>
      </c>
      <c r="F84" s="985"/>
      <c r="G84" s="990" t="str">
        <f>TEXT(DATE(LEFT(G83,4),1,1),"ggge年")&amp;H83</f>
        <v>平成27年3月31日</v>
      </c>
      <c r="H84" s="985"/>
      <c r="I84" s="990" t="str">
        <f>TEXT(DATE(LEFT(I83,4),1,1),"ggge年")&amp;J83</f>
        <v>平成27年4月1日</v>
      </c>
      <c r="J84" s="985"/>
    </row>
    <row r="85" spans="3:10" x14ac:dyDescent="0.15">
      <c r="C85" s="989">
        <f>DATEVALUE(C84)</f>
        <v>41547</v>
      </c>
      <c r="D85" s="988"/>
      <c r="E85" s="989">
        <f>DATEVALUE(E84)</f>
        <v>41548</v>
      </c>
      <c r="F85" s="988"/>
      <c r="G85" s="989">
        <f>DATEVALUE(G84)</f>
        <v>42094</v>
      </c>
      <c r="H85" s="988"/>
      <c r="I85" s="989">
        <f>DATEVALUE(I84)</f>
        <v>42095</v>
      </c>
      <c r="J85" s="988"/>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報告書（事業主控）</vt:lpstr>
      <vt:lpstr>報告書（提出用）</vt:lpstr>
      <vt:lpstr>記入見本</vt:lpstr>
      <vt:lpstr>保険料計算シート</vt:lpstr>
      <vt:lpstr>設定シート</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user</cp:lastModifiedBy>
  <cp:lastPrinted>2022-03-31T09:53:05Z</cp:lastPrinted>
  <dcterms:created xsi:type="dcterms:W3CDTF">2007-02-15T04:02:24Z</dcterms:created>
  <dcterms:modified xsi:type="dcterms:W3CDTF">2022-03-31T10:19:16Z</dcterms:modified>
</cp:coreProperties>
</file>